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1"/>
  </bookViews>
  <sheets>
    <sheet name="1612" sheetId="1" r:id="rId1"/>
    <sheet name="2012" sheetId="2" r:id="rId2"/>
    <sheet name="1512" sheetId="3" r:id="rId3"/>
    <sheet name="1412" sheetId="4" r:id="rId4"/>
    <sheet name="1312" sheetId="5" r:id="rId5"/>
    <sheet name="1012" sheetId="6" r:id="rId6"/>
    <sheet name="0912" sheetId="7" r:id="rId7"/>
    <sheet name="0812" sheetId="8" r:id="rId8"/>
    <sheet name="0712" sheetId="9" r:id="rId9"/>
    <sheet name="0612" sheetId="10" r:id="rId10"/>
    <sheet name="0312" sheetId="11" r:id="rId11"/>
    <sheet name="0212" sheetId="12" r:id="rId12"/>
    <sheet name="0112" sheetId="13" r:id="rId13"/>
  </sheets>
  <definedNames/>
  <calcPr fullCalcOnLoad="1"/>
</workbook>
</file>

<file path=xl/sharedStrings.xml><?xml version="1.0" encoding="utf-8"?>
<sst xmlns="http://schemas.openxmlformats.org/spreadsheetml/2006/main" count="170" uniqueCount="65">
  <si>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</si>
  <si>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</si>
  <si>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</si>
  <si>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</si>
  <si>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</si>
  <si>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29.11.2021.</t>
  </si>
  <si>
    <t>06e</t>
  </si>
  <si>
    <t>materijalni troskovi</t>
  </si>
  <si>
    <t>dnevnice</t>
  </si>
  <si>
    <t>Ukupno izvrsena placanja</t>
  </si>
  <si>
    <t>Stanje na računu 840-729661-47</t>
  </si>
  <si>
    <t>06a</t>
  </si>
  <si>
    <t>plate pzz</t>
  </si>
  <si>
    <t>plate stomatologija</t>
  </si>
  <si>
    <t>05a</t>
  </si>
  <si>
    <t>ministarstvo finansija</t>
  </si>
  <si>
    <t>SPECIFIKACIJA IZVRŠENIH PLAĆANJA PO DOBAVLJAČIMA NA DAN 02.12.2021.</t>
  </si>
  <si>
    <t>062</t>
  </si>
  <si>
    <t>lekovi</t>
  </si>
  <si>
    <t>inopharm</t>
  </si>
  <si>
    <t>SPECIFIKACIJA IZVRŠENIH PLAĆANJA PO DOBAVLJAČIMA NA DAN 03.12.2021.</t>
  </si>
  <si>
    <t>SPECIFIKACIJA IZVRŠENIH PLAĆANJA PO DOBAVLJAČIMA NA DAN 06.12.2021.</t>
  </si>
  <si>
    <t>06b</t>
  </si>
  <si>
    <t>05b</t>
  </si>
  <si>
    <t>prevoz pzz</t>
  </si>
  <si>
    <t>prevoz stomatologija</t>
  </si>
  <si>
    <t>06i</t>
  </si>
  <si>
    <t>invalidi pzz</t>
  </si>
  <si>
    <t>SPECIFIKACIJA IZVRŠENIH PLAĆANJA PO DOBAVLJAČIMA NA DAN 07.12.2021.</t>
  </si>
  <si>
    <t>06T</t>
  </si>
  <si>
    <t>OTPREMNINE</t>
  </si>
  <si>
    <t>SPECIFIKACIJA IZVRŠENIH PLAĆANJA PO DOBAVLJAČIMA NA DAN 08.12.2021.</t>
  </si>
  <si>
    <t>jkp majdanpek</t>
  </si>
  <si>
    <t>nis ad novisad</t>
  </si>
  <si>
    <t>06c</t>
  </si>
  <si>
    <t>energenti</t>
  </si>
  <si>
    <t>SPECIFIKACIJA IZVRŠENIH PLAĆANJA PO DOBAVLJAČIMA NA DAN 09.12.2021.</t>
  </si>
  <si>
    <t>06x</t>
  </si>
  <si>
    <t>06y</t>
  </si>
  <si>
    <t>covid nagrade ugovoreni</t>
  </si>
  <si>
    <t>covid nagrade neugovoreni</t>
  </si>
  <si>
    <t>pošta</t>
  </si>
  <si>
    <t>telenor</t>
  </si>
  <si>
    <t>vodovod</t>
  </si>
  <si>
    <t>SPECIFIKACIJA IZVRŠENIH PLAĆANJA PO DOBAVLJAČIMA NA DAN 10.12.2021.</t>
  </si>
  <si>
    <t>medicinski fakultet nis</t>
  </si>
  <si>
    <t>ddor novi sad</t>
  </si>
  <si>
    <t>jp vodovod majdanpek</t>
  </si>
  <si>
    <t>misa miselin donji milanovac</t>
  </si>
  <si>
    <t>auntar sperlic majdanpek</t>
  </si>
  <si>
    <t>vintec doo beograd</t>
  </si>
  <si>
    <t>papirdol doo cacak</t>
  </si>
  <si>
    <t>tina majdanpek</t>
  </si>
  <si>
    <t>energoprodukt bor</t>
  </si>
  <si>
    <t>bit total doo beograd</t>
  </si>
  <si>
    <t>tehnicki pregled popovic doo majdanpek</t>
  </si>
  <si>
    <t>telekom</t>
  </si>
  <si>
    <t>SPECIFIKACIJA IZVRŠENIH PLAĆANJA PO DOBAVLJAČIMA NA DAN 13.12.2021.</t>
  </si>
  <si>
    <t>SPECIFIKACIJA IZVRŠENIH PLAĆANJA PO DOBAVLJAČIMA NA DAN 14.12.2021.</t>
  </si>
  <si>
    <t>akontacija pzz</t>
  </si>
  <si>
    <t>akontacij astomatologija</t>
  </si>
  <si>
    <t>materijalni troškovi</t>
  </si>
  <si>
    <t>dunav osiguranje</t>
  </si>
  <si>
    <t>SPECIFIKACIJA IZVRŠENIH PLAĆANJA PO DOBAVLJAČIMA NA DAN 16.12.2021.</t>
  </si>
  <si>
    <t>SPECIFIKACIJA IZVRŠENIH PLAĆANJA PO DOBAVLJAČIMA NA DAN 15.12.2021.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</si>
</sst>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4" fillId="0" borderId="10" xfId="0" applyFont="1" applyBorder="1" applyAlignment="1">
      <alignment wrapText="1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3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/>
    </xf>
    <xf numFmtId="4" fontId="43" fillId="0" borderId="14" xfId="0" applyNumberFormat="1" applyFont="1" applyBorder="1" applyAlignment="1">
      <alignment horizontal="right" wrapText="1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6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4" fillId="0" borderId="10" xfId="0" applyNumberFormat="1" applyFont="1" applyBorder="1" applyAlignment="1">
      <alignment horizontal="right" wrapText="1"/>
    </xf>
    <xf numFmtId="4" fontId="43" fillId="0" borderId="13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9">
      <selection activeCell="G40" sqref="G4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128950.39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3200</v>
      </c>
    </row>
    <row r="6" ht="19.5" customHeight="1">
      <c r="A6" s="3" t="s">
        <v>4</v>
      </c>
    </row>
    <row r="7" spans="1:6" ht="42" customHeight="1">
      <c r="A7" s="50" t="s">
        <v>64</v>
      </c>
      <c r="B7" s="50"/>
      <c r="C7" s="50"/>
      <c r="D7" s="50"/>
      <c r="F7" s="6"/>
    </row>
    <row r="8" spans="1:9" s="1" customFormat="1" ht="19.5" customHeight="1">
      <c r="A8" s="36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31"/>
      <c r="B9" s="12"/>
      <c r="C9" s="12"/>
      <c r="D9" s="13"/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31"/>
      <c r="B11" s="12"/>
      <c r="C11" s="12"/>
      <c r="D11" s="14"/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0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132150.39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5463.75</v>
      </c>
    </row>
    <row r="4" ht="19.5" customHeight="1">
      <c r="A4" s="3" t="s">
        <v>2</v>
      </c>
    </row>
    <row r="5" ht="19.5" customHeight="1">
      <c r="A5" s="3" t="s">
        <v>3</v>
      </c>
    </row>
    <row r="6" ht="19.5" customHeight="1">
      <c r="A6" s="3" t="s">
        <v>4</v>
      </c>
    </row>
    <row r="7" spans="1:6" ht="42" customHeight="1">
      <c r="A7" s="50" t="s">
        <v>20</v>
      </c>
      <c r="B7" s="50"/>
      <c r="C7" s="50"/>
      <c r="D7" s="50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</f>
        <v>4800</v>
      </c>
      <c r="E8" s="2"/>
      <c r="F8" s="11">
        <v>1</v>
      </c>
      <c r="I8" s="2"/>
    </row>
    <row r="9" spans="1:9" s="1" customFormat="1" ht="19.5" customHeight="1">
      <c r="A9" s="9"/>
      <c r="B9" s="8"/>
      <c r="C9" s="8" t="s">
        <v>8</v>
      </c>
      <c r="D9" s="10">
        <v>4800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19.5" customHeight="1">
      <c r="A13" s="9"/>
      <c r="B13" s="8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</f>
        <v>4800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663.75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9963.75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5400</v>
      </c>
    </row>
    <row r="6" ht="19.5" customHeight="1">
      <c r="A6" s="3" t="s">
        <v>4</v>
      </c>
    </row>
    <row r="7" spans="1:6" ht="42" customHeight="1">
      <c r="A7" s="50" t="s">
        <v>16</v>
      </c>
      <c r="B7" s="50"/>
      <c r="C7" s="50"/>
      <c r="D7" s="50"/>
      <c r="F7" s="6"/>
    </row>
    <row r="8" spans="1:9" s="1" customFormat="1" ht="19.5" customHeight="1">
      <c r="A8" s="36" t="s">
        <v>17</v>
      </c>
      <c r="B8" s="8"/>
      <c r="C8" s="9" t="s">
        <v>18</v>
      </c>
      <c r="D8" s="10">
        <f>+D9</f>
        <v>9900</v>
      </c>
      <c r="E8" s="2"/>
      <c r="F8" s="11">
        <v>1</v>
      </c>
      <c r="I8" s="2"/>
    </row>
    <row r="9" spans="1:9" s="1" customFormat="1" ht="19.5" customHeight="1">
      <c r="A9" s="9"/>
      <c r="B9" s="8"/>
      <c r="C9" s="8" t="s">
        <v>19</v>
      </c>
      <c r="D9" s="10">
        <v>9900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19.5" customHeight="1">
      <c r="A13" s="9"/>
      <c r="B13" s="8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</f>
        <v>9900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5463.75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13905.09</v>
      </c>
    </row>
    <row r="4" spans="1:4" ht="19.5" customHeight="1">
      <c r="A4" s="3" t="s">
        <v>2</v>
      </c>
      <c r="D4" s="5">
        <f>406099.6+6780909.05</f>
        <v>7187008.649999999</v>
      </c>
    </row>
    <row r="5" spans="1:4" ht="19.5" customHeight="1">
      <c r="A5" s="3" t="s">
        <v>3</v>
      </c>
      <c r="D5" s="5">
        <v>4300</v>
      </c>
    </row>
    <row r="6" spans="1:4" ht="19.5" customHeight="1">
      <c r="A6" s="3" t="s">
        <v>4</v>
      </c>
      <c r="D6" s="5">
        <f>58467.57+20923.07</f>
        <v>79390.64</v>
      </c>
    </row>
    <row r="7" spans="1:6" ht="42" customHeight="1">
      <c r="A7" s="50" t="s">
        <v>5</v>
      </c>
      <c r="B7" s="50"/>
      <c r="C7" s="50"/>
      <c r="D7" s="50"/>
      <c r="F7" s="6"/>
    </row>
    <row r="8" spans="1:9" s="1" customFormat="1" ht="19.5" customHeight="1">
      <c r="A8" s="7" t="s">
        <v>11</v>
      </c>
      <c r="B8" s="8"/>
      <c r="C8" s="9" t="s">
        <v>12</v>
      </c>
      <c r="D8" s="10">
        <f>58467.57+6780909.05</f>
        <v>6839376.62</v>
      </c>
      <c r="E8" s="2"/>
      <c r="F8" s="11">
        <v>1</v>
      </c>
      <c r="I8" s="2"/>
    </row>
    <row r="9" spans="1:9" s="1" customFormat="1" ht="19.5" customHeight="1">
      <c r="A9" s="9" t="s">
        <v>14</v>
      </c>
      <c r="B9" s="8"/>
      <c r="C9" s="8" t="s">
        <v>13</v>
      </c>
      <c r="D9" s="10">
        <f>406099.6+20923.07</f>
        <v>427022.67</v>
      </c>
      <c r="E9" s="2"/>
      <c r="F9" s="11"/>
      <c r="I9" s="2"/>
    </row>
    <row r="10" spans="1:9" s="1" customFormat="1" ht="19.5" customHeight="1">
      <c r="A10" s="9" t="s">
        <v>6</v>
      </c>
      <c r="B10" s="8"/>
      <c r="C10" s="12" t="s">
        <v>7</v>
      </c>
      <c r="D10" s="13"/>
      <c r="E10" s="2"/>
      <c r="F10" s="11"/>
      <c r="I10" s="2"/>
    </row>
    <row r="11" spans="1:9" s="1" customFormat="1" ht="19.5" customHeight="1">
      <c r="A11" s="9"/>
      <c r="B11" s="8"/>
      <c r="C11" s="12" t="s">
        <v>15</v>
      </c>
      <c r="D11" s="14">
        <f>7931.2+200+100+10</f>
        <v>8241.2</v>
      </c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19.5" customHeight="1">
      <c r="A13" s="9"/>
      <c r="B13" s="8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+D8+D9+D11</f>
        <v>7274640.49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9963.889999998733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14855.09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3850</v>
      </c>
    </row>
    <row r="6" ht="19.5" customHeight="1">
      <c r="A6" s="3" t="s">
        <v>4</v>
      </c>
    </row>
    <row r="7" spans="1:6" ht="42" customHeight="1">
      <c r="A7" s="50" t="s">
        <v>5</v>
      </c>
      <c r="B7" s="50"/>
      <c r="C7" s="50"/>
      <c r="D7" s="50"/>
      <c r="F7" s="6"/>
    </row>
    <row r="8" spans="1:9" s="1" customFormat="1" ht="19.5" customHeight="1">
      <c r="A8" s="7" t="s">
        <v>6</v>
      </c>
      <c r="B8" s="8"/>
      <c r="C8" s="9" t="s">
        <v>7</v>
      </c>
      <c r="D8" s="10">
        <f>+D9</f>
        <v>4800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8</v>
      </c>
      <c r="D9" s="13">
        <v>4800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19.5" customHeight="1">
      <c r="A13" s="9"/>
      <c r="B13" s="8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</f>
        <v>4800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13905.09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132150.39</v>
      </c>
    </row>
    <row r="4" spans="1:4" ht="19.5" customHeight="1">
      <c r="A4" s="3" t="s">
        <v>2</v>
      </c>
      <c r="D4" s="5">
        <f>379733.43+5742254.74</f>
        <v>6121988.17</v>
      </c>
    </row>
    <row r="5" spans="1:4" ht="19.5" customHeight="1">
      <c r="A5" s="3" t="s">
        <v>3</v>
      </c>
      <c r="D5" s="5">
        <f>800+2500</f>
        <v>3300</v>
      </c>
    </row>
    <row r="6" ht="19.5" customHeight="1">
      <c r="A6" s="3" t="s">
        <v>4</v>
      </c>
    </row>
    <row r="7" spans="1:6" ht="42" customHeight="1">
      <c r="A7" s="50" t="s">
        <v>63</v>
      </c>
      <c r="B7" s="50"/>
      <c r="C7" s="50"/>
      <c r="D7" s="50"/>
      <c r="F7" s="6"/>
    </row>
    <row r="8" spans="1:9" s="1" customFormat="1" ht="19.5" customHeight="1">
      <c r="A8" s="36" t="s">
        <v>11</v>
      </c>
      <c r="B8" s="8"/>
      <c r="C8" s="9" t="s">
        <v>59</v>
      </c>
      <c r="D8" s="10">
        <v>5742254.71</v>
      </c>
      <c r="E8" s="2"/>
      <c r="F8" s="11">
        <v>1</v>
      </c>
      <c r="I8" s="2"/>
    </row>
    <row r="9" spans="1:9" s="1" customFormat="1" ht="19.5" customHeight="1">
      <c r="A9" s="9" t="s">
        <v>14</v>
      </c>
      <c r="B9" s="8"/>
      <c r="C9" s="8" t="s">
        <v>60</v>
      </c>
      <c r="D9" s="10">
        <v>379733.43</v>
      </c>
      <c r="E9" s="2"/>
      <c r="F9" s="11"/>
      <c r="I9" s="2"/>
    </row>
    <row r="10" spans="1:9" s="1" customFormat="1" ht="19.5" customHeight="1">
      <c r="A10" s="9" t="s">
        <v>6</v>
      </c>
      <c r="B10" s="8"/>
      <c r="C10" s="8" t="s">
        <v>61</v>
      </c>
      <c r="D10" s="10">
        <f>+D11</f>
        <v>24464</v>
      </c>
      <c r="E10" s="2"/>
      <c r="F10" s="11"/>
      <c r="I10" s="2"/>
    </row>
    <row r="11" spans="1:9" s="1" customFormat="1" ht="19.5" customHeight="1">
      <c r="A11" s="31"/>
      <c r="B11" s="12"/>
      <c r="C11" s="12" t="s">
        <v>62</v>
      </c>
      <c r="D11" s="14">
        <f>18651+107+3150+2556</f>
        <v>24464</v>
      </c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+D8+D9+D10</f>
        <v>6146452.14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110986.41999999993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140810.1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50" t="s">
        <v>58</v>
      </c>
      <c r="B7" s="50"/>
      <c r="C7" s="50"/>
      <c r="D7" s="50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</f>
        <v>12459.71</v>
      </c>
      <c r="E8" s="2"/>
      <c r="F8" s="11">
        <v>1</v>
      </c>
      <c r="I8" s="2"/>
    </row>
    <row r="9" spans="1:9" s="1" customFormat="1" ht="19.5" customHeight="1">
      <c r="A9" s="31"/>
      <c r="B9" s="12"/>
      <c r="C9" s="12" t="s">
        <v>15</v>
      </c>
      <c r="D9" s="13">
        <v>12459.71</v>
      </c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31"/>
      <c r="B11" s="12"/>
      <c r="C11" s="12"/>
      <c r="D11" s="14"/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12459.71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128950.39000000001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A8" sqref="A8:D2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132760.1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8050</v>
      </c>
    </row>
    <row r="6" ht="19.5" customHeight="1">
      <c r="A6" s="3" t="s">
        <v>4</v>
      </c>
    </row>
    <row r="7" spans="1:6" ht="42" customHeight="1">
      <c r="A7" s="50" t="s">
        <v>57</v>
      </c>
      <c r="B7" s="50"/>
      <c r="C7" s="50"/>
      <c r="D7" s="50"/>
      <c r="F7" s="6"/>
    </row>
    <row r="8" spans="1:9" s="1" customFormat="1" ht="19.5" customHeight="1">
      <c r="A8" s="36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31"/>
      <c r="B9" s="12"/>
      <c r="C9" s="12"/>
      <c r="D9" s="13"/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31"/>
      <c r="B11" s="12"/>
      <c r="C11" s="12"/>
      <c r="D11" s="14"/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0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140810.1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1">
      <selection activeCell="D11" sqref="D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779944.11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3100</v>
      </c>
    </row>
    <row r="6" ht="19.5" customHeight="1">
      <c r="A6" s="3" t="s">
        <v>4</v>
      </c>
    </row>
    <row r="7" spans="1:6" ht="42" customHeight="1">
      <c r="A7" s="50" t="s">
        <v>44</v>
      </c>
      <c r="B7" s="50"/>
      <c r="C7" s="50"/>
      <c r="D7" s="50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+D9+D10+D11+D12+D13+D14+D15+D16+D17+D18+D19+D20</f>
        <v>650284.01</v>
      </c>
      <c r="E8" s="2"/>
      <c r="F8" s="11">
        <v>1</v>
      </c>
      <c r="I8" s="2"/>
    </row>
    <row r="9" spans="1:9" s="1" customFormat="1" ht="19.5" customHeight="1">
      <c r="A9" s="31"/>
      <c r="B9" s="12"/>
      <c r="C9" s="12" t="s">
        <v>45</v>
      </c>
      <c r="D9" s="13">
        <v>28750</v>
      </c>
      <c r="E9" s="2"/>
      <c r="F9" s="11"/>
      <c r="I9" s="2"/>
    </row>
    <row r="10" spans="1:9" s="1" customFormat="1" ht="19.5" customHeight="1">
      <c r="A10" s="31"/>
      <c r="B10" s="12"/>
      <c r="C10" s="12" t="s">
        <v>46</v>
      </c>
      <c r="D10" s="13">
        <f>31758+106863+6262</f>
        <v>144883</v>
      </c>
      <c r="E10" s="2"/>
      <c r="F10" s="11"/>
      <c r="I10" s="2"/>
    </row>
    <row r="11" spans="1:9" s="1" customFormat="1" ht="19.5" customHeight="1">
      <c r="A11" s="31"/>
      <c r="B11" s="12"/>
      <c r="C11" s="12" t="s">
        <v>47</v>
      </c>
      <c r="D11" s="14">
        <v>4181.1</v>
      </c>
      <c r="E11" s="2"/>
      <c r="F11" s="11"/>
      <c r="I11" s="2"/>
    </row>
    <row r="12" spans="1:9" s="1" customFormat="1" ht="18.75" customHeight="1">
      <c r="A12" s="31"/>
      <c r="B12" s="12"/>
      <c r="C12" s="12" t="s">
        <v>48</v>
      </c>
      <c r="D12" s="14">
        <v>2200</v>
      </c>
      <c r="E12" s="2"/>
      <c r="F12" s="11"/>
      <c r="I12" s="2"/>
    </row>
    <row r="13" spans="1:9" s="19" customFormat="1" ht="19.5" customHeight="1">
      <c r="A13" s="31"/>
      <c r="B13" s="12"/>
      <c r="C13" s="15" t="s">
        <v>49</v>
      </c>
      <c r="D13" s="16">
        <f>43680+63580</f>
        <v>107260</v>
      </c>
      <c r="E13" s="17"/>
      <c r="F13" s="18"/>
      <c r="I13" s="17"/>
    </row>
    <row r="14" spans="1:9" s="19" customFormat="1" ht="19.5" customHeight="1">
      <c r="A14" s="31"/>
      <c r="B14" s="12"/>
      <c r="C14" s="12" t="s">
        <v>50</v>
      </c>
      <c r="D14" s="13">
        <v>5760</v>
      </c>
      <c r="E14" s="17"/>
      <c r="F14" s="17"/>
      <c r="I14" s="17"/>
    </row>
    <row r="15" spans="1:9" s="19" customFormat="1" ht="19.5" customHeight="1">
      <c r="A15" s="31"/>
      <c r="B15" s="12"/>
      <c r="C15" s="15" t="s">
        <v>51</v>
      </c>
      <c r="D15" s="20">
        <f>42872.2+18228</f>
        <v>61100.2</v>
      </c>
      <c r="F15" s="18"/>
      <c r="I15" s="17"/>
    </row>
    <row r="16" spans="1:9" s="21" customFormat="1" ht="19.5" customHeight="1">
      <c r="A16" s="12"/>
      <c r="B16" s="12"/>
      <c r="C16" s="15" t="s">
        <v>52</v>
      </c>
      <c r="D16" s="16">
        <v>6352</v>
      </c>
      <c r="F16" s="22"/>
      <c r="I16" s="23"/>
    </row>
    <row r="17" spans="1:9" s="21" customFormat="1" ht="19.5" customHeight="1">
      <c r="A17" s="12"/>
      <c r="B17" s="12"/>
      <c r="C17" s="12" t="s">
        <v>53</v>
      </c>
      <c r="D17" s="16">
        <v>56264.16</v>
      </c>
      <c r="F17" s="22"/>
      <c r="I17" s="23"/>
    </row>
    <row r="18" spans="1:9" s="1" customFormat="1" ht="19.5" customHeight="1">
      <c r="A18" s="12"/>
      <c r="B18" s="12"/>
      <c r="C18" s="15" t="s">
        <v>54</v>
      </c>
      <c r="D18" s="13">
        <v>99600</v>
      </c>
      <c r="F18" s="25"/>
      <c r="I18" s="2"/>
    </row>
    <row r="19" spans="1:9" s="1" customFormat="1" ht="19.5" customHeight="1">
      <c r="A19" s="31"/>
      <c r="B19" s="12"/>
      <c r="C19" s="33" t="s">
        <v>55</v>
      </c>
      <c r="D19" s="49">
        <v>21200</v>
      </c>
      <c r="I19" s="2"/>
    </row>
    <row r="20" spans="1:4" ht="19.5" customHeight="1">
      <c r="A20" s="31"/>
      <c r="B20" s="12"/>
      <c r="C20" s="4" t="s">
        <v>56</v>
      </c>
      <c r="D20" s="32">
        <f>47308.4+407.48+65017.67</f>
        <v>112733.55</v>
      </c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650284.01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132760.09999999998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8" sqref="D8: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1839271.81</v>
      </c>
    </row>
    <row r="4" spans="1:4" ht="19.5" customHeight="1">
      <c r="A4" s="3" t="s">
        <v>2</v>
      </c>
      <c r="D4" s="5">
        <v>9900</v>
      </c>
    </row>
    <row r="5" spans="1:4" ht="19.5" customHeight="1">
      <c r="A5" s="3" t="s">
        <v>3</v>
      </c>
      <c r="D5" s="5">
        <v>3200</v>
      </c>
    </row>
    <row r="6" ht="19.5" customHeight="1">
      <c r="A6" s="3" t="s">
        <v>4</v>
      </c>
    </row>
    <row r="7" spans="1:6" ht="42" customHeight="1">
      <c r="A7" s="50" t="s">
        <v>36</v>
      </c>
      <c r="B7" s="50"/>
      <c r="C7" s="50"/>
      <c r="D7" s="50"/>
      <c r="F7" s="6"/>
    </row>
    <row r="8" spans="1:9" s="1" customFormat="1" ht="19.5" customHeight="1">
      <c r="A8" s="36" t="s">
        <v>37</v>
      </c>
      <c r="B8" s="8"/>
      <c r="C8" s="9" t="s">
        <v>39</v>
      </c>
      <c r="D8" s="10">
        <v>764212.45</v>
      </c>
      <c r="E8" s="2"/>
      <c r="F8" s="11">
        <v>1</v>
      </c>
      <c r="I8" s="2"/>
    </row>
    <row r="9" spans="1:9" s="1" customFormat="1" ht="19.5" customHeight="1">
      <c r="A9" s="9" t="s">
        <v>38</v>
      </c>
      <c r="B9" s="8"/>
      <c r="C9" s="8" t="s">
        <v>40</v>
      </c>
      <c r="D9" s="10">
        <v>148256.09</v>
      </c>
      <c r="E9" s="2"/>
      <c r="F9" s="11"/>
      <c r="I9" s="2"/>
    </row>
    <row r="10" spans="1:9" s="1" customFormat="1" ht="19.5" customHeight="1">
      <c r="A10" s="9" t="s">
        <v>6</v>
      </c>
      <c r="B10" s="8"/>
      <c r="C10" s="8" t="s">
        <v>7</v>
      </c>
      <c r="D10" s="10">
        <f>+D11+D12+D13</f>
        <v>161956.16</v>
      </c>
      <c r="E10" s="2"/>
      <c r="F10" s="11"/>
      <c r="I10" s="2"/>
    </row>
    <row r="11" spans="1:9" s="1" customFormat="1" ht="19.5" customHeight="1">
      <c r="A11" s="31"/>
      <c r="B11" s="12"/>
      <c r="C11" s="12" t="s">
        <v>41</v>
      </c>
      <c r="D11" s="14">
        <f>18750+1083</f>
        <v>19833</v>
      </c>
      <c r="E11" s="2"/>
      <c r="F11" s="11"/>
      <c r="I11" s="2"/>
    </row>
    <row r="12" spans="1:9" s="1" customFormat="1" ht="18.75" customHeight="1">
      <c r="A12" s="31"/>
      <c r="B12" s="12"/>
      <c r="C12" s="12" t="s">
        <v>42</v>
      </c>
      <c r="D12" s="14">
        <f>38894.62+1449.6</f>
        <v>40344.22</v>
      </c>
      <c r="E12" s="2"/>
      <c r="F12" s="11"/>
      <c r="I12" s="2"/>
    </row>
    <row r="13" spans="1:9" s="19" customFormat="1" ht="19.5" customHeight="1">
      <c r="A13" s="31"/>
      <c r="B13" s="12"/>
      <c r="C13" s="15" t="s">
        <v>43</v>
      </c>
      <c r="D13" s="16">
        <f>2083.62+377.64+52868.2+4599.21+41850.27</f>
        <v>101778.94</v>
      </c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+D8+D10</f>
        <v>926168.61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926203.2000000001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1386975.09</v>
      </c>
    </row>
    <row r="4" spans="1:4" ht="19.5" customHeight="1">
      <c r="A4" s="3" t="s">
        <v>2</v>
      </c>
      <c r="D4" s="5">
        <f>476166.67+23958.33+764212.45+148256.09</f>
        <v>1412593.54</v>
      </c>
    </row>
    <row r="5" spans="1:4" ht="19.5" customHeight="1">
      <c r="A5" s="3" t="s">
        <v>3</v>
      </c>
      <c r="D5" s="5">
        <v>6600</v>
      </c>
    </row>
    <row r="6" ht="19.5" customHeight="1">
      <c r="A6" s="3" t="s">
        <v>4</v>
      </c>
    </row>
    <row r="7" spans="1:6" ht="42" customHeight="1">
      <c r="A7" s="50" t="s">
        <v>31</v>
      </c>
      <c r="B7" s="50"/>
      <c r="C7" s="50"/>
      <c r="D7" s="50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</f>
        <v>85200</v>
      </c>
      <c r="E8" s="2"/>
      <c r="F8" s="11">
        <v>1</v>
      </c>
      <c r="I8" s="2"/>
    </row>
    <row r="9" spans="1:6" ht="19.5" customHeight="1">
      <c r="A9" s="31"/>
      <c r="B9" s="12"/>
      <c r="C9" s="12" t="s">
        <v>8</v>
      </c>
      <c r="D9" s="13">
        <f>6000+13200+6000+6000+14400+10800+14400+9600+4800</f>
        <v>85200</v>
      </c>
      <c r="E9" s="5"/>
      <c r="F9" s="6"/>
    </row>
    <row r="10" spans="1:9" s="1" customFormat="1" ht="19.5" customHeight="1">
      <c r="A10" s="9" t="s">
        <v>34</v>
      </c>
      <c r="B10" s="8"/>
      <c r="C10" s="8" t="s">
        <v>35</v>
      </c>
      <c r="D10" s="10">
        <f>+D11+D12</f>
        <v>881339.77</v>
      </c>
      <c r="E10" s="2"/>
      <c r="F10" s="11"/>
      <c r="I10" s="2"/>
    </row>
    <row r="11" spans="1:9" s="1" customFormat="1" ht="19.5" customHeight="1">
      <c r="A11" s="31"/>
      <c r="B11" s="12"/>
      <c r="C11" s="12" t="s">
        <v>32</v>
      </c>
      <c r="D11" s="14">
        <v>100000</v>
      </c>
      <c r="E11" s="2"/>
      <c r="F11" s="11"/>
      <c r="I11" s="2"/>
    </row>
    <row r="12" spans="1:9" s="1" customFormat="1" ht="18.75" customHeight="1">
      <c r="A12" s="31"/>
      <c r="B12" s="12"/>
      <c r="C12" s="12" t="s">
        <v>33</v>
      </c>
      <c r="D12" s="14">
        <f>198108.02+583231.75</f>
        <v>781339.77</v>
      </c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+D8+D10</f>
        <v>966539.77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1839628.8599999999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4761.83</v>
      </c>
    </row>
    <row r="4" spans="1:4" ht="19.5" customHeight="1">
      <c r="A4" s="3" t="s">
        <v>2</v>
      </c>
      <c r="D4" s="5">
        <f>23958.33+476166.67+134970+247869+881339.82</f>
        <v>1764303.8199999998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50" t="s">
        <v>28</v>
      </c>
      <c r="B7" s="50"/>
      <c r="C7" s="50"/>
      <c r="D7" s="50"/>
      <c r="F7" s="6"/>
    </row>
    <row r="8" spans="1:9" s="1" customFormat="1" ht="19.5" customHeight="1">
      <c r="A8" s="36" t="s">
        <v>29</v>
      </c>
      <c r="B8" s="8"/>
      <c r="C8" s="9" t="s">
        <v>30</v>
      </c>
      <c r="D8" s="10">
        <f>45425+181698+20747.36</f>
        <v>247870.36</v>
      </c>
      <c r="E8" s="2"/>
      <c r="F8" s="11">
        <v>1</v>
      </c>
      <c r="I8" s="2"/>
    </row>
    <row r="9" spans="1:9" s="1" customFormat="1" ht="19.5" customHeight="1">
      <c r="A9" s="9"/>
      <c r="B9" s="8"/>
      <c r="C9" s="8"/>
      <c r="D9" s="10"/>
      <c r="E9" s="2"/>
      <c r="F9" s="11"/>
      <c r="I9" s="2"/>
    </row>
    <row r="10" spans="1:9" s="1" customFormat="1" ht="19.5" customHeight="1">
      <c r="A10" s="9" t="s">
        <v>26</v>
      </c>
      <c r="B10" s="8"/>
      <c r="C10" s="8" t="s">
        <v>27</v>
      </c>
      <c r="D10" s="10">
        <v>134970</v>
      </c>
      <c r="E10" s="2"/>
      <c r="F10" s="11"/>
      <c r="I10" s="2"/>
    </row>
    <row r="11" spans="1:9" s="1" customFormat="1" ht="19.5" customHeight="1">
      <c r="A11" s="9"/>
      <c r="B11" s="8"/>
      <c r="C11" s="8"/>
      <c r="D11" s="41"/>
      <c r="E11" s="2"/>
      <c r="F11" s="11"/>
      <c r="I11" s="2"/>
    </row>
    <row r="12" spans="1:9" s="1" customFormat="1" ht="18.75" customHeight="1">
      <c r="A12" s="9"/>
      <c r="B12" s="8"/>
      <c r="C12" s="8"/>
      <c r="D12" s="41"/>
      <c r="E12" s="2"/>
      <c r="F12" s="11"/>
      <c r="I12" s="2"/>
    </row>
    <row r="13" spans="1:9" s="19" customFormat="1" ht="19.5" customHeight="1">
      <c r="A13" s="9"/>
      <c r="B13" s="8"/>
      <c r="C13" s="24"/>
      <c r="D13" s="48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+D8+D9+D10</f>
        <v>382840.36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1386975.29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663.75</v>
      </c>
    </row>
    <row r="4" spans="1:4" ht="19.5" customHeight="1">
      <c r="A4" s="3" t="s">
        <v>2</v>
      </c>
      <c r="D4" s="5">
        <f>294727.12+16133.33</f>
        <v>310860.45</v>
      </c>
    </row>
    <row r="5" spans="1:4" ht="19.5" customHeight="1">
      <c r="A5" s="3" t="s">
        <v>3</v>
      </c>
      <c r="D5" s="5">
        <f>1100+2500</f>
        <v>3600</v>
      </c>
    </row>
    <row r="6" spans="1:4" ht="19.5" customHeight="1">
      <c r="A6" s="3" t="s">
        <v>4</v>
      </c>
      <c r="D6" s="5">
        <v>134970</v>
      </c>
    </row>
    <row r="7" spans="1:6" ht="42" customHeight="1">
      <c r="A7" s="50" t="s">
        <v>21</v>
      </c>
      <c r="B7" s="50"/>
      <c r="C7" s="50"/>
      <c r="D7" s="50"/>
      <c r="F7" s="6"/>
    </row>
    <row r="8" spans="1:9" s="1" customFormat="1" ht="19.5" customHeight="1">
      <c r="A8" s="36" t="s">
        <v>22</v>
      </c>
      <c r="B8" s="8"/>
      <c r="C8" s="9" t="s">
        <v>24</v>
      </c>
      <c r="D8" s="10">
        <f>445332.57-16133.33-134970</f>
        <v>294229.24</v>
      </c>
      <c r="E8" s="2"/>
      <c r="F8" s="11">
        <v>1</v>
      </c>
      <c r="I8" s="2"/>
    </row>
    <row r="9" spans="1:9" s="1" customFormat="1" ht="19.5" customHeight="1">
      <c r="A9" s="9" t="s">
        <v>23</v>
      </c>
      <c r="B9" s="8"/>
      <c r="C9" s="8" t="s">
        <v>25</v>
      </c>
      <c r="D9" s="10">
        <v>16133.33</v>
      </c>
      <c r="E9" s="2"/>
      <c r="F9" s="11"/>
      <c r="I9" s="2"/>
    </row>
    <row r="10" spans="1:9" s="1" customFormat="1" ht="19.5" customHeight="1">
      <c r="A10" s="9" t="s">
        <v>26</v>
      </c>
      <c r="B10" s="8"/>
      <c r="C10" s="8" t="s">
        <v>27</v>
      </c>
      <c r="D10" s="10">
        <v>134970</v>
      </c>
      <c r="E10" s="2"/>
      <c r="F10" s="11"/>
      <c r="I10" s="2"/>
    </row>
    <row r="11" spans="1:9" s="1" customFormat="1" ht="19.5" customHeight="1">
      <c r="A11" s="9"/>
      <c r="B11" s="8"/>
      <c r="C11" s="8"/>
      <c r="D11" s="41"/>
      <c r="E11" s="2"/>
      <c r="F11" s="11"/>
      <c r="I11" s="2"/>
    </row>
    <row r="12" spans="1:9" s="1" customFormat="1" ht="18.75" customHeight="1">
      <c r="A12" s="9"/>
      <c r="B12" s="8"/>
      <c r="C12" s="8"/>
      <c r="D12" s="41"/>
      <c r="E12" s="2"/>
      <c r="F12" s="11"/>
      <c r="I12" s="2"/>
    </row>
    <row r="13" spans="1:9" s="19" customFormat="1" ht="19.5" customHeight="1">
      <c r="A13" s="9"/>
      <c r="B13" s="8"/>
      <c r="C13" s="24"/>
      <c r="D13" s="48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+D8+D9+D10</f>
        <v>445332.57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4761.630000000005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2021-12-02T06:34:41Z</dcterms:created>
  <dcterms:modified xsi:type="dcterms:W3CDTF">2021-12-20T07:28:26Z</dcterms:modified>
  <cp:category/>
  <cp:version/>
  <cp:contentType/>
  <cp:contentStatus/>
</cp:coreProperties>
</file>