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0"/>
  </bookViews>
  <sheets>
    <sheet name="2911" sheetId="1" r:id="rId1"/>
    <sheet name="2611" sheetId="2" r:id="rId2"/>
    <sheet name="2511" sheetId="3" r:id="rId3"/>
    <sheet name="2411" sheetId="4" r:id="rId4"/>
    <sheet name="2311" sheetId="5" r:id="rId5"/>
    <sheet name="2211" sheetId="6" r:id="rId6"/>
    <sheet name="1911" sheetId="7" r:id="rId7"/>
    <sheet name="1811" sheetId="8" r:id="rId8"/>
    <sheet name="1711" sheetId="9" r:id="rId9"/>
    <sheet name="1611" sheetId="10" r:id="rId10"/>
    <sheet name="1511" sheetId="11" r:id="rId11"/>
    <sheet name="1211" sheetId="12" r:id="rId12"/>
    <sheet name="1011" sheetId="13" r:id="rId13"/>
    <sheet name="0911" sheetId="14" r:id="rId14"/>
    <sheet name="0811" sheetId="15" r:id="rId15"/>
    <sheet name="0504" sheetId="16" r:id="rId16"/>
    <sheet name="0411" sheetId="17" r:id="rId17"/>
    <sheet name="0311" sheetId="18" r:id="rId18"/>
    <sheet name="0111" sheetId="19" r:id="rId19"/>
    <sheet name="0211" sheetId="20" r:id="rId20"/>
  </sheets>
  <definedNames/>
  <calcPr fullCalcOnLoad="1"/>
</workbook>
</file>

<file path=xl/sharedStrings.xml><?xml version="1.0" encoding="utf-8"?>
<sst xmlns="http://schemas.openxmlformats.org/spreadsheetml/2006/main" count="243" uniqueCount="77">
  <si>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</si>
  <si>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</si>
  <si>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</si>
  <si>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</si>
  <si>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</si>
  <si>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29.10.2021.</t>
  </si>
  <si>
    <t>Ukupno izvrsena placanja</t>
  </si>
  <si>
    <t>Stanje na računu 840-729661-47</t>
  </si>
  <si>
    <t>06a</t>
  </si>
  <si>
    <t>plata pzz</t>
  </si>
  <si>
    <t>05a</t>
  </si>
  <si>
    <t>plata stomatologija</t>
  </si>
  <si>
    <t>06e</t>
  </si>
  <si>
    <t>materijalni</t>
  </si>
  <si>
    <t>ministarstvo finansija</t>
  </si>
  <si>
    <t>SPECIFIKACIJA IZVRŠENIH PLAĆANJA PO DOBAVLJAČIMA NA DAN 01.11.2021.</t>
  </si>
  <si>
    <t>06b</t>
  </si>
  <si>
    <t>05b</t>
  </si>
  <si>
    <t>prevoz pzz</t>
  </si>
  <si>
    <t>prevoz stomatologija</t>
  </si>
  <si>
    <t>SPECIFIKACIJA IZVRŠENIH PLAĆANJA PO DOBAVLJAČIMA NA DAN 05.11.2021.</t>
  </si>
  <si>
    <t>SPECIFIKACIJA IZVRŠENIH PLAĆANJA PO DOBAVLJAČIMA NA DAN 04.11.2021.</t>
  </si>
  <si>
    <t>SPECIFIKACIJA IZVRŠENIH PLAĆANJA PO DOBAVLJAČIMA NA DAN 03.11.2021.</t>
  </si>
  <si>
    <t>SPECIFIKACIJA IZVRŠENIH PLAĆANJA PO DOBAVLJAČIMA NA DAN 02.11.2021.</t>
  </si>
  <si>
    <t>064</t>
  </si>
  <si>
    <t>sanitetski</t>
  </si>
  <si>
    <t>sinofarm</t>
  </si>
  <si>
    <t>farmalogist</t>
  </si>
  <si>
    <t>phoenix</t>
  </si>
  <si>
    <t>grosis</t>
  </si>
  <si>
    <t>medinic</t>
  </si>
  <si>
    <t>vodovod</t>
  </si>
  <si>
    <t>dnevnice</t>
  </si>
  <si>
    <t>06i</t>
  </si>
  <si>
    <t>invalidi</t>
  </si>
  <si>
    <t>SPECIFIKACIJA IZVRŠENIH PLAĆANJA PO DOBAVLJAČIMA NA DAN 08.11.2021.</t>
  </si>
  <si>
    <t>06x</t>
  </si>
  <si>
    <t>06y</t>
  </si>
  <si>
    <t>06j</t>
  </si>
  <si>
    <t>05j</t>
  </si>
  <si>
    <t>SPECIFIKACIJA IZVRŠENIH PLAĆANJA PO DOBAVLJAČIMA NA DAN 09.11.2021.</t>
  </si>
  <si>
    <t>union mz</t>
  </si>
  <si>
    <t>dg komp</t>
  </si>
  <si>
    <t>SPECIFIKACIJA IZVRŠENIH PLAĆANJA PO DOBAVLJAČIMA NA DAN 10.11.2021.</t>
  </si>
  <si>
    <t>SPECIFIKACIJA IZVRŠENIH PLAĆANJA PO DOBAVLJAČIMA NA DAN 12.11.2021.</t>
  </si>
  <si>
    <t>demos</t>
  </si>
  <si>
    <t>bit impex</t>
  </si>
  <si>
    <t>Materijalni troskovi</t>
  </si>
  <si>
    <t>SPECIFIKACIJA IZVRŠENIH PLAĆANJA PO DOBAVLJAČIMA NA DAN 15.11.2021.</t>
  </si>
  <si>
    <t>SPECIFIKACIJA IZVRŠENIH PLAĆANJA PO DOBAVLJAČIMA NA DAN 16.11.2021.</t>
  </si>
  <si>
    <t>Plata pzz</t>
  </si>
  <si>
    <t>Plata stomatologija</t>
  </si>
  <si>
    <t>SPECIFIKACIJA IZVRŠENIH PLAĆANJA PO DOBAVLJAČIMA NA DAN 17.11.2021.</t>
  </si>
  <si>
    <t>mts</t>
  </si>
  <si>
    <t>telenor</t>
  </si>
  <si>
    <t>SPECIFIKACIJA IZVRŠENIH PLAĆANJA PO DOBAVLJAČIMA NA DAN 18.11.2021.</t>
  </si>
  <si>
    <t>energoprodukt</t>
  </si>
  <si>
    <t>auto centar</t>
  </si>
  <si>
    <t>vintec</t>
  </si>
  <si>
    <t>papirdol</t>
  </si>
  <si>
    <t>ptt</t>
  </si>
  <si>
    <t>SPECIFIKACIJA IZVRŠENIH PLAĆANJA PO DOBAVLJAČIMA NA DAN 19.11.2021.</t>
  </si>
  <si>
    <t>jkp</t>
  </si>
  <si>
    <t>sperlić</t>
  </si>
  <si>
    <t>bit total</t>
  </si>
  <si>
    <t>tina</t>
  </si>
  <si>
    <t>popović</t>
  </si>
  <si>
    <t>ana</t>
  </si>
  <si>
    <t>SPECIFIKACIJA IZVRŠENIH PLAĆANJA PO DOBAVLJAČIMA NA DAN 23.11.2021.</t>
  </si>
  <si>
    <t>SPECIFIKACIJA IZVRŠENIH PLAĆANJA PO DOBAVLJAČIMA NA DAN 22.11.2021.</t>
  </si>
  <si>
    <t>SPECIFIKACIJA IZVRŠENIH PLAĆANJA PO DOBAVLJAČIMA NA DAN 24.11.2021.</t>
  </si>
  <si>
    <t>06c</t>
  </si>
  <si>
    <t>energenti</t>
  </si>
  <si>
    <t>nis</t>
  </si>
  <si>
    <t>plata lokalna</t>
  </si>
  <si>
    <t>SPECIFIKACIJA IZVRŠENIH PLAĆANJA PO DOBAVLJAČIMA NA DAN 26.11.2021.</t>
  </si>
  <si>
    <t>materijalni troskova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</si>
</sst>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C1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21838.534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53" t="s">
        <v>75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76</v>
      </c>
      <c r="D8" s="9">
        <v>8683.44</v>
      </c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13"/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8683.44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14005.094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2">
      <selection activeCell="A9" sqref="A8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+'1511'!D37</f>
        <v>435189.75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3" t="s">
        <v>48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436239.75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495271.1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53" t="s">
        <v>44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47</v>
      </c>
      <c r="D8" s="9">
        <f>+D9+D10+D11</f>
        <v>60981.35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45</v>
      </c>
      <c r="D9" s="9">
        <v>17958</v>
      </c>
      <c r="E9" s="2"/>
      <c r="F9" s="10"/>
      <c r="I9" s="2"/>
    </row>
    <row r="10" spans="1:9" s="1" customFormat="1" ht="19.5" customHeight="1">
      <c r="A10" s="7"/>
      <c r="B10" s="8"/>
      <c r="C10" s="12" t="s">
        <v>46</v>
      </c>
      <c r="D10" s="9">
        <v>33719.52</v>
      </c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v>9303.83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60981.35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435189.75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421621.1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ht="19.5" customHeight="1">
      <c r="A6" s="3" t="s">
        <v>4</v>
      </c>
    </row>
    <row r="7" spans="1:6" ht="42" customHeight="1">
      <c r="A7" s="53" t="s">
        <v>43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425271.1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531221.1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40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40000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41</v>
      </c>
      <c r="D9" s="9">
        <v>10000</v>
      </c>
      <c r="E9" s="2"/>
      <c r="F9" s="10"/>
      <c r="I9" s="2"/>
    </row>
    <row r="10" spans="1:9" s="1" customFormat="1" ht="19.5" customHeight="1">
      <c r="A10" s="7"/>
      <c r="B10" s="8"/>
      <c r="C10" s="12" t="s">
        <v>42</v>
      </c>
      <c r="D10" s="9">
        <v>30000</v>
      </c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40000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491621.1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20" sqref="G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1679119.72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6000</v>
      </c>
    </row>
    <row r="6" ht="19.5" customHeight="1">
      <c r="A6" s="3" t="s">
        <v>4</v>
      </c>
    </row>
    <row r="7" spans="1:6" ht="42" customHeight="1">
      <c r="A7" s="53" t="s">
        <v>35</v>
      </c>
      <c r="B7" s="53"/>
      <c r="C7" s="53"/>
      <c r="D7" s="53"/>
      <c r="F7" s="6"/>
    </row>
    <row r="8" spans="1:9" s="1" customFormat="1" ht="19.5" customHeight="1">
      <c r="A8" s="7" t="s">
        <v>36</v>
      </c>
      <c r="B8" s="8"/>
      <c r="C8" s="8"/>
      <c r="D8" s="9">
        <v>666835.38</v>
      </c>
      <c r="E8" s="2"/>
      <c r="F8" s="10">
        <v>1</v>
      </c>
      <c r="I8" s="2"/>
    </row>
    <row r="9" spans="1:9" s="1" customFormat="1" ht="19.5" customHeight="1">
      <c r="A9" s="7" t="s">
        <v>37</v>
      </c>
      <c r="B9" s="8"/>
      <c r="C9" s="12"/>
      <c r="D9" s="9">
        <v>138249.55</v>
      </c>
      <c r="E9" s="2"/>
      <c r="F9" s="10"/>
      <c r="I9" s="2"/>
    </row>
    <row r="10" spans="1:9" s="1" customFormat="1" ht="19.5" customHeight="1">
      <c r="A10" s="7" t="s">
        <v>38</v>
      </c>
      <c r="B10" s="8"/>
      <c r="C10" s="8"/>
      <c r="D10" s="9">
        <v>300586</v>
      </c>
      <c r="E10" s="2"/>
      <c r="F10" s="10"/>
      <c r="I10" s="2"/>
    </row>
    <row r="11" spans="1:9" s="1" customFormat="1" ht="19.5" customHeight="1">
      <c r="A11" s="7" t="s">
        <v>39</v>
      </c>
      <c r="B11" s="8"/>
      <c r="C11" s="8"/>
      <c r="D11" s="14">
        <v>48227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+D8+D9+D10+D11</f>
        <v>1153897.93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531221.79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609002.87</v>
      </c>
    </row>
    <row r="4" spans="1:4" ht="19.5" customHeight="1">
      <c r="A4" s="3" t="s">
        <v>2</v>
      </c>
      <c r="D4" s="5">
        <f>138249.55+666835.38+300586+48227+133803</f>
        <v>1287700.93</v>
      </c>
    </row>
    <row r="5" spans="1:4" ht="19.5" customHeight="1">
      <c r="A5" s="3" t="s">
        <v>3</v>
      </c>
      <c r="D5" s="5">
        <v>7400</v>
      </c>
    </row>
    <row r="6" ht="19.5" customHeight="1">
      <c r="A6" s="3" t="s">
        <v>4</v>
      </c>
    </row>
    <row r="7" spans="1:6" ht="42" customHeight="1">
      <c r="A7" s="53" t="s">
        <v>20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91181.08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31</v>
      </c>
      <c r="D9" s="13">
        <f>377.64+60798.44</f>
        <v>61176.08</v>
      </c>
      <c r="E9" s="2"/>
      <c r="F9" s="10"/>
      <c r="I9" s="2"/>
    </row>
    <row r="10" spans="1:9" s="1" customFormat="1" ht="19.5" customHeight="1">
      <c r="A10" s="11"/>
      <c r="B10" s="12"/>
      <c r="C10" s="12" t="s">
        <v>32</v>
      </c>
      <c r="D10" s="13">
        <f>5+3600+3600+6000+1200+1200+4800+3600+6000</f>
        <v>30005</v>
      </c>
      <c r="E10" s="2"/>
      <c r="F10" s="10"/>
      <c r="I10" s="2"/>
    </row>
    <row r="11" spans="1:9" s="1" customFormat="1" ht="19.5" customHeight="1">
      <c r="A11" s="7" t="s">
        <v>33</v>
      </c>
      <c r="B11" s="8"/>
      <c r="C11" s="8" t="s">
        <v>34</v>
      </c>
      <c r="D11" s="14">
        <v>133803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</f>
        <v>224984.08000000002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1679119.7199999997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625700.97</v>
      </c>
    </row>
    <row r="4" spans="1:4" ht="19.5" customHeight="1">
      <c r="A4" s="3" t="s">
        <v>2</v>
      </c>
      <c r="D4" s="5">
        <v>155358.9</v>
      </c>
    </row>
    <row r="5" spans="1:4" ht="19.5" customHeight="1">
      <c r="A5" s="3" t="s">
        <v>3</v>
      </c>
      <c r="D5" s="5">
        <v>3950</v>
      </c>
    </row>
    <row r="6" ht="19.5" customHeight="1">
      <c r="A6" s="3" t="s">
        <v>4</v>
      </c>
    </row>
    <row r="7" spans="1:6" ht="42" customHeight="1">
      <c r="A7" s="53" t="s">
        <v>21</v>
      </c>
      <c r="B7" s="53"/>
      <c r="C7" s="53"/>
      <c r="D7" s="53"/>
      <c r="F7" s="6"/>
    </row>
    <row r="8" spans="1:9" s="1" customFormat="1" ht="19.5" customHeight="1">
      <c r="A8" s="7" t="s">
        <v>24</v>
      </c>
      <c r="B8" s="8"/>
      <c r="C8" s="8" t="s">
        <v>25</v>
      </c>
      <c r="D8" s="9">
        <f>+D9+D10+D11+D12+D13</f>
        <v>118173.9</v>
      </c>
      <c r="E8" s="2"/>
      <c r="F8" s="10">
        <v>1</v>
      </c>
      <c r="I8" s="2"/>
    </row>
    <row r="9" spans="1:9" s="1" customFormat="1" ht="19.5" customHeight="1">
      <c r="A9" s="11"/>
      <c r="B9" s="12"/>
      <c r="C9" s="12" t="s">
        <v>26</v>
      </c>
      <c r="D9" s="13">
        <f>25244+2288+968+2419.2+7440+510+3564+3124.8+7168+20500+1080</f>
        <v>74306</v>
      </c>
      <c r="E9" s="2"/>
      <c r="F9" s="10"/>
      <c r="I9" s="2"/>
    </row>
    <row r="10" spans="1:9" s="1" customFormat="1" ht="19.5" customHeight="1">
      <c r="A10" s="11"/>
      <c r="B10" s="12"/>
      <c r="C10" s="12" t="s">
        <v>27</v>
      </c>
      <c r="D10" s="13">
        <v>5758.5</v>
      </c>
      <c r="E10" s="2"/>
      <c r="F10" s="10"/>
      <c r="I10" s="2"/>
    </row>
    <row r="11" spans="1:9" s="1" customFormat="1" ht="19.5" customHeight="1">
      <c r="A11" s="11"/>
      <c r="B11" s="12"/>
      <c r="C11" s="12" t="s">
        <v>28</v>
      </c>
      <c r="D11" s="15">
        <f>8945.4+1704</f>
        <v>10649.4</v>
      </c>
      <c r="E11" s="2"/>
      <c r="F11" s="10"/>
      <c r="I11" s="2"/>
    </row>
    <row r="12" spans="1:6" ht="19.5" customHeight="1">
      <c r="A12" s="11"/>
      <c r="B12" s="12"/>
      <c r="C12" s="12" t="s">
        <v>29</v>
      </c>
      <c r="D12" s="23">
        <v>8760</v>
      </c>
      <c r="E12" s="5"/>
      <c r="F12" s="6"/>
    </row>
    <row r="13" spans="1:9" s="20" customFormat="1" ht="19.5" customHeight="1">
      <c r="A13" s="11"/>
      <c r="B13" s="12"/>
      <c r="C13" s="22" t="s">
        <v>30</v>
      </c>
      <c r="D13" s="13">
        <v>18700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8"/>
      <c r="E14" s="18"/>
      <c r="F14" s="18"/>
      <c r="I14" s="18"/>
    </row>
    <row r="15" spans="1:9" s="20" customFormat="1" ht="19.5" customHeight="1">
      <c r="A15" s="7" t="s">
        <v>12</v>
      </c>
      <c r="B15" s="8"/>
      <c r="C15" s="16" t="s">
        <v>13</v>
      </c>
      <c r="D15" s="9">
        <f>+D16+D17</f>
        <v>57833.1</v>
      </c>
      <c r="F15" s="19"/>
      <c r="I15" s="18"/>
    </row>
    <row r="16" spans="1:9" s="24" customFormat="1" ht="19.5" customHeight="1">
      <c r="A16" s="12"/>
      <c r="B16" s="12"/>
      <c r="C16" s="22" t="s">
        <v>31</v>
      </c>
      <c r="D16" s="13">
        <f>2083.62+4599.21+41850.27</f>
        <v>48533.1</v>
      </c>
      <c r="F16" s="25"/>
      <c r="I16" s="26"/>
    </row>
    <row r="17" spans="1:9" s="24" customFormat="1" ht="19.5" customHeight="1">
      <c r="A17" s="12"/>
      <c r="B17" s="12"/>
      <c r="C17" s="12" t="s">
        <v>32</v>
      </c>
      <c r="D17" s="23">
        <f>900+8400</f>
        <v>9300</v>
      </c>
      <c r="F17" s="25"/>
      <c r="I17" s="26"/>
    </row>
    <row r="18" spans="1:9" s="1" customFormat="1" ht="19.5" customHeight="1">
      <c r="A18" s="8"/>
      <c r="B18" s="8"/>
      <c r="C18" s="22"/>
      <c r="D18" s="13"/>
      <c r="F18" s="27"/>
      <c r="I18" s="2"/>
    </row>
    <row r="19" spans="1:9" s="1" customFormat="1" ht="19.5" customHeight="1">
      <c r="A19" s="41"/>
      <c r="B19" s="38"/>
      <c r="C19" s="22"/>
      <c r="D19" s="23"/>
      <c r="I19" s="2"/>
    </row>
    <row r="20" spans="1:9" s="1" customFormat="1" ht="19.5" customHeight="1">
      <c r="A20" s="7"/>
      <c r="B20" s="8"/>
      <c r="C20" s="16"/>
      <c r="D20" s="17"/>
      <c r="I20" s="2"/>
    </row>
    <row r="21" spans="1:4" ht="19.5" customHeight="1">
      <c r="A21" s="11"/>
      <c r="B21" s="12"/>
      <c r="C21" s="38"/>
      <c r="D21" s="23"/>
    </row>
    <row r="22" spans="1:4" ht="19.5" customHeight="1">
      <c r="A22" s="49"/>
      <c r="B22" s="50"/>
      <c r="C22" s="30"/>
      <c r="D22" s="51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+D15+D8</f>
        <v>176007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609002.87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125175.97</v>
      </c>
    </row>
    <row r="4" spans="1:4" ht="19.5" customHeight="1">
      <c r="A4" s="3" t="s">
        <v>2</v>
      </c>
      <c r="D4" s="5">
        <f>23958.34+476166.66</f>
        <v>500125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22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625700.97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124040.52</v>
      </c>
    </row>
    <row r="4" spans="1:4" ht="19.5" customHeight="1">
      <c r="A4" s="3" t="s">
        <v>2</v>
      </c>
      <c r="D4" s="5">
        <f>285536.36+14666.66</f>
        <v>300203.01999999996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23</v>
      </c>
      <c r="B7" s="53"/>
      <c r="C7" s="53"/>
      <c r="D7" s="5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f>299567.57-14666.66</f>
        <v>284900.91000000003</v>
      </c>
      <c r="E8" s="2"/>
      <c r="F8" s="10">
        <v>1</v>
      </c>
      <c r="I8" s="2"/>
    </row>
    <row r="9" spans="1:9" s="1" customFormat="1" ht="19.5" customHeight="1">
      <c r="A9" s="7" t="s">
        <v>17</v>
      </c>
      <c r="B9" s="8"/>
      <c r="C9" s="8" t="s">
        <v>19</v>
      </c>
      <c r="D9" s="9">
        <v>14666.66</v>
      </c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299567.57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125175.96999999997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115608.61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3" t="s">
        <v>5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1"/>
      <c r="B9" s="12"/>
      <c r="C9" s="12"/>
      <c r="D9" s="13"/>
      <c r="E9" s="5"/>
      <c r="F9" s="6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+D8+D11+D13+D15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116608.61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A9" sqref="A9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21338.53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spans="1:4" ht="19.5" customHeight="1">
      <c r="A6" s="3" t="s">
        <v>4</v>
      </c>
      <c r="D6" s="5">
        <v>2547100.53</v>
      </c>
    </row>
    <row r="7" spans="1:6" ht="42" customHeight="1">
      <c r="A7" s="53" t="s">
        <v>70</v>
      </c>
      <c r="B7" s="53"/>
      <c r="C7" s="53"/>
      <c r="D7" s="53"/>
      <c r="F7" s="6"/>
    </row>
    <row r="8" spans="1:9" s="1" customFormat="1" ht="19.5" customHeight="1">
      <c r="A8" s="40" t="s">
        <v>8</v>
      </c>
      <c r="B8" s="8"/>
      <c r="C8" s="7" t="s">
        <v>74</v>
      </c>
      <c r="D8" s="9">
        <v>2547100.53</v>
      </c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13"/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2547100.53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21838.529999999795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116608.61</v>
      </c>
    </row>
    <row r="4" spans="1:4" ht="19.5" customHeight="1">
      <c r="A4" s="3" t="s">
        <v>2</v>
      </c>
      <c r="D4" s="5">
        <f>6608058.8+412543.89</f>
        <v>7020602.6899999995</v>
      </c>
    </row>
    <row r="5" spans="1:4" ht="19.5" customHeight="1">
      <c r="A5" s="3" t="s">
        <v>3</v>
      </c>
      <c r="D5" s="5">
        <f>700+10000</f>
        <v>10700</v>
      </c>
    </row>
    <row r="6" spans="1:4" ht="19.5" customHeight="1">
      <c r="A6" s="3" t="s">
        <v>4</v>
      </c>
      <c r="D6" s="5">
        <f>30842.66+30842.66+20923.07+58467.57</f>
        <v>141075.96</v>
      </c>
    </row>
    <row r="7" spans="1:6" ht="42" customHeight="1">
      <c r="A7" s="53" t="s">
        <v>15</v>
      </c>
      <c r="B7" s="53"/>
      <c r="C7" s="53"/>
      <c r="D7" s="53"/>
      <c r="F7" s="6"/>
    </row>
    <row r="8" spans="1:9" s="1" customFormat="1" ht="19.5" customHeight="1">
      <c r="A8" s="7" t="s">
        <v>8</v>
      </c>
      <c r="B8" s="8"/>
      <c r="C8" s="8" t="s">
        <v>9</v>
      </c>
      <c r="D8" s="9">
        <f>58467.57+6608058.8+30842.66+30842.87</f>
        <v>6728211.9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11</v>
      </c>
      <c r="D9" s="9">
        <f>20923.07+412543.69</f>
        <v>433466.76</v>
      </c>
      <c r="E9" s="2"/>
      <c r="F9" s="10"/>
      <c r="I9" s="2"/>
    </row>
    <row r="10" spans="1:9" s="1" customFormat="1" ht="19.5" customHeight="1">
      <c r="A10" s="11" t="s">
        <v>12</v>
      </c>
      <c r="B10" s="12"/>
      <c r="C10" s="12" t="s">
        <v>13</v>
      </c>
      <c r="D10" s="13"/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f>2981.33+166.75+110+10</f>
        <v>3268.08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+D8+D9+D11</f>
        <v>7164946.74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124040.51999999955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733212.73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2800</v>
      </c>
    </row>
    <row r="6" ht="19.5" customHeight="1">
      <c r="A6" s="3" t="s">
        <v>4</v>
      </c>
    </row>
    <row r="7" spans="1:6" ht="42" customHeight="1">
      <c r="A7" s="53" t="s">
        <v>70</v>
      </c>
      <c r="B7" s="53"/>
      <c r="C7" s="53"/>
      <c r="D7" s="53"/>
      <c r="F7" s="6"/>
    </row>
    <row r="8" spans="1:9" s="1" customFormat="1" ht="19.5" customHeight="1">
      <c r="A8" s="40" t="s">
        <v>71</v>
      </c>
      <c r="B8" s="8"/>
      <c r="C8" s="7" t="s">
        <v>72</v>
      </c>
      <c r="D8" s="9">
        <f>+D9+D10+D11+D12+D13+D14+D15+D16+D17</f>
        <v>714674.2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73</v>
      </c>
      <c r="D9" s="13">
        <f>445508.34+269165.86</f>
        <v>714674.2</v>
      </c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714674.2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21338.530000000028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479.31</v>
      </c>
    </row>
    <row r="4" spans="1:4" ht="19.5" customHeight="1">
      <c r="A4" s="3" t="s">
        <v>2</v>
      </c>
      <c r="D4" s="5">
        <v>736213.61</v>
      </c>
    </row>
    <row r="5" spans="1:4" ht="19.5" customHeight="1">
      <c r="A5" s="3" t="s">
        <v>3</v>
      </c>
      <c r="D5" s="5">
        <v>3400</v>
      </c>
    </row>
    <row r="6" ht="19.5" customHeight="1">
      <c r="A6" s="3" t="s">
        <v>4</v>
      </c>
    </row>
    <row r="7" spans="1:6" ht="42" customHeight="1">
      <c r="A7" s="53" t="s">
        <v>68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6880.19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14</v>
      </c>
      <c r="D9" s="13">
        <v>6880.19</v>
      </c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6880.19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733212.7300000001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24.31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53" t="s">
        <v>69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145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14</v>
      </c>
      <c r="D9" s="13">
        <v>145</v>
      </c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145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479.30999999999995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55779.81</v>
      </c>
    </row>
    <row r="4" spans="1:4" ht="19.5" customHeight="1">
      <c r="A4" s="3" t="s">
        <v>2</v>
      </c>
      <c r="D4" s="5">
        <f>23958.33+476166.67</f>
        <v>500125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21940</v>
      </c>
    </row>
    <row r="7" spans="1:6" ht="42" customHeight="1">
      <c r="A7" s="53" t="s">
        <v>61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578420.5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58</v>
      </c>
      <c r="D9" s="13">
        <f>7080+8640</f>
        <v>15720</v>
      </c>
      <c r="E9" s="2"/>
      <c r="F9" s="10"/>
      <c r="I9" s="2"/>
    </row>
    <row r="10" spans="1:9" s="1" customFormat="1" ht="19.5" customHeight="1">
      <c r="A10" s="7"/>
      <c r="B10" s="8"/>
      <c r="C10" s="12" t="s">
        <v>62</v>
      </c>
      <c r="D10" s="13">
        <f>43664.39+36994.51</f>
        <v>80658.9</v>
      </c>
      <c r="E10" s="2"/>
      <c r="F10" s="10"/>
      <c r="I10" s="2"/>
    </row>
    <row r="11" spans="1:9" s="1" customFormat="1" ht="19.5" customHeight="1">
      <c r="A11" s="7"/>
      <c r="B11" s="8"/>
      <c r="C11" s="12" t="s">
        <v>63</v>
      </c>
      <c r="D11" s="15">
        <f>23430+210400+39870</f>
        <v>273700</v>
      </c>
      <c r="E11" s="2"/>
      <c r="F11" s="10"/>
      <c r="I11" s="2"/>
    </row>
    <row r="12" spans="1:9" s="1" customFormat="1" ht="18.75" customHeight="1">
      <c r="A12" s="7"/>
      <c r="B12" s="8"/>
      <c r="C12" s="12" t="s">
        <v>64</v>
      </c>
      <c r="D12" s="15">
        <v>99600</v>
      </c>
      <c r="E12" s="2"/>
      <c r="F12" s="10"/>
      <c r="I12" s="2"/>
    </row>
    <row r="13" spans="1:9" s="20" customFormat="1" ht="19.5" customHeight="1">
      <c r="A13" s="7"/>
      <c r="B13" s="8"/>
      <c r="C13" s="22" t="s">
        <v>59</v>
      </c>
      <c r="D13" s="23">
        <f>5016+14625.6</f>
        <v>19641.6</v>
      </c>
      <c r="E13" s="18"/>
      <c r="F13" s="19"/>
      <c r="I13" s="18"/>
    </row>
    <row r="14" spans="1:9" s="20" customFormat="1" ht="19.5" customHeight="1">
      <c r="A14" s="7"/>
      <c r="B14" s="8"/>
      <c r="C14" s="12" t="s">
        <v>65</v>
      </c>
      <c r="D14" s="13">
        <f>8000+11900</f>
        <v>19900</v>
      </c>
      <c r="E14" s="18"/>
      <c r="F14" s="18"/>
      <c r="I14" s="18"/>
    </row>
    <row r="15" spans="1:9" s="20" customFormat="1" ht="19.5" customHeight="1">
      <c r="A15" s="7"/>
      <c r="B15" s="8"/>
      <c r="C15" s="22" t="s">
        <v>66</v>
      </c>
      <c r="D15" s="52">
        <v>23300</v>
      </c>
      <c r="F15" s="19"/>
      <c r="I15" s="18"/>
    </row>
    <row r="16" spans="1:9" s="24" customFormat="1" ht="19.5" customHeight="1">
      <c r="A16" s="12"/>
      <c r="B16" s="12"/>
      <c r="C16" s="22" t="s">
        <v>32</v>
      </c>
      <c r="D16" s="23">
        <f>10800+4800+8400+6000+1200+2400+4800+6000</f>
        <v>44400</v>
      </c>
      <c r="F16" s="25"/>
      <c r="I16" s="26"/>
    </row>
    <row r="17" spans="1:9" s="24" customFormat="1" ht="19.5" customHeight="1">
      <c r="A17" s="12"/>
      <c r="B17" s="12"/>
      <c r="C17" s="12" t="s">
        <v>67</v>
      </c>
      <c r="D17" s="23">
        <v>1500</v>
      </c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578420.5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24.31000000005588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13" sqref="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228444.17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55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</f>
        <v>173064.36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56</v>
      </c>
      <c r="D9" s="13">
        <v>55090.56</v>
      </c>
      <c r="E9" s="2"/>
      <c r="F9" s="10"/>
      <c r="I9" s="2"/>
    </row>
    <row r="10" spans="1:9" s="1" customFormat="1" ht="19.5" customHeight="1">
      <c r="A10" s="7"/>
      <c r="B10" s="8"/>
      <c r="C10" s="12" t="s">
        <v>57</v>
      </c>
      <c r="D10" s="13">
        <v>51850</v>
      </c>
      <c r="E10" s="2"/>
      <c r="F10" s="10"/>
      <c r="I10" s="2"/>
    </row>
    <row r="11" spans="1:9" s="1" customFormat="1" ht="19.5" customHeight="1">
      <c r="A11" s="7"/>
      <c r="B11" s="8"/>
      <c r="C11" s="12" t="s">
        <v>58</v>
      </c>
      <c r="D11" s="15">
        <v>5400</v>
      </c>
      <c r="E11" s="2"/>
      <c r="F11" s="10"/>
      <c r="I11" s="2"/>
    </row>
    <row r="12" spans="1:9" s="1" customFormat="1" ht="18.75" customHeight="1">
      <c r="A12" s="7"/>
      <c r="B12" s="8"/>
      <c r="C12" s="12" t="s">
        <v>59</v>
      </c>
      <c r="D12" s="15">
        <f>15690+29086.8</f>
        <v>44776.8</v>
      </c>
      <c r="E12" s="2"/>
      <c r="F12" s="10"/>
      <c r="I12" s="2"/>
    </row>
    <row r="13" spans="1:9" s="20" customFormat="1" ht="19.5" customHeight="1">
      <c r="A13" s="7"/>
      <c r="B13" s="8"/>
      <c r="C13" s="22" t="s">
        <v>60</v>
      </c>
      <c r="D13" s="23">
        <f>15050+897</f>
        <v>15947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173064.36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55779.81000000003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29" sqref="F28:F2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436939.83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5450</v>
      </c>
    </row>
    <row r="6" ht="19.5" customHeight="1">
      <c r="A6" s="3" t="s">
        <v>4</v>
      </c>
    </row>
    <row r="7" spans="1:6" ht="42" customHeight="1">
      <c r="A7" s="53" t="s">
        <v>52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</f>
        <v>212545.66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42</v>
      </c>
      <c r="D9" s="13">
        <v>115000</v>
      </c>
      <c r="E9" s="2"/>
      <c r="F9" s="10"/>
      <c r="I9" s="2"/>
    </row>
    <row r="10" spans="1:9" s="1" customFormat="1" ht="19.5" customHeight="1">
      <c r="A10" s="7"/>
      <c r="B10" s="8"/>
      <c r="C10" s="12" t="s">
        <v>53</v>
      </c>
      <c r="D10" s="13">
        <f>43718.94+406.78</f>
        <v>44125.72</v>
      </c>
      <c r="E10" s="2"/>
      <c r="F10" s="10"/>
      <c r="I10" s="2"/>
    </row>
    <row r="11" spans="1:9" s="1" customFormat="1" ht="19.5" customHeight="1">
      <c r="A11" s="7"/>
      <c r="B11" s="8"/>
      <c r="C11" s="12" t="s">
        <v>54</v>
      </c>
      <c r="D11" s="15">
        <v>53419.94</v>
      </c>
      <c r="E11" s="2"/>
      <c r="F11" s="10"/>
      <c r="I11" s="2"/>
    </row>
    <row r="12" spans="1:9" s="1" customFormat="1" ht="18.75" customHeight="1">
      <c r="A12" s="7" t="s">
        <v>16</v>
      </c>
      <c r="B12" s="8"/>
      <c r="C12" s="8" t="s">
        <v>18</v>
      </c>
      <c r="D12" s="14">
        <v>1400</v>
      </c>
      <c r="E12" s="2"/>
      <c r="F12" s="10"/>
      <c r="I12" s="2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+D8+D12</f>
        <v>213945.66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228444.17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436239.75</v>
      </c>
    </row>
    <row r="4" spans="1:4" ht="19.5" customHeight="1">
      <c r="A4" s="3" t="s">
        <v>2</v>
      </c>
      <c r="D4" s="5">
        <v>6101628.06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53" t="s">
        <v>49</v>
      </c>
      <c r="B7" s="53"/>
      <c r="C7" s="53"/>
      <c r="D7" s="53"/>
      <c r="F7" s="6"/>
    </row>
    <row r="8" spans="1:9" s="1" customFormat="1" ht="19.5" customHeight="1">
      <c r="A8" s="40" t="s">
        <v>8</v>
      </c>
      <c r="B8" s="8"/>
      <c r="C8" s="7" t="s">
        <v>50</v>
      </c>
      <c r="D8" s="9">
        <v>5698548.11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51</v>
      </c>
      <c r="D9" s="9">
        <v>403079.95</v>
      </c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6101628.0600000005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436939.74999999907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2021-11-02T06:18:03Z</dcterms:created>
  <dcterms:modified xsi:type="dcterms:W3CDTF">2021-11-27T19:46:07Z</dcterms:modified>
  <cp:category/>
  <cp:version/>
  <cp:contentType/>
  <cp:contentStatus/>
</cp:coreProperties>
</file>