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2"/>
  </bookViews>
  <sheets>
    <sheet name="3009" sheetId="1" r:id="rId1"/>
    <sheet name="2909" sheetId="2" r:id="rId2"/>
    <sheet name="2809" sheetId="3" r:id="rId3"/>
    <sheet name="2709" sheetId="4" r:id="rId4"/>
    <sheet name="2409" sheetId="5" r:id="rId5"/>
    <sheet name="2309" sheetId="6" r:id="rId6"/>
    <sheet name="2209" sheetId="7" r:id="rId7"/>
    <sheet name="2109" sheetId="8" r:id="rId8"/>
    <sheet name="2009" sheetId="9" r:id="rId9"/>
    <sheet name="1709" sheetId="10" r:id="rId10"/>
    <sheet name="1609" sheetId="11" r:id="rId11"/>
    <sheet name="1509" sheetId="12" r:id="rId12"/>
    <sheet name="1409" sheetId="13" r:id="rId13"/>
    <sheet name="1309" sheetId="14" r:id="rId14"/>
    <sheet name="1009" sheetId="15" r:id="rId15"/>
    <sheet name="0909" sheetId="16" r:id="rId16"/>
    <sheet name="0809" sheetId="17" r:id="rId17"/>
    <sheet name="0709" sheetId="18" r:id="rId18"/>
    <sheet name="0609" sheetId="19" r:id="rId19"/>
    <sheet name="0309" sheetId="20" r:id="rId20"/>
    <sheet name="0209" sheetId="21" r:id="rId21"/>
    <sheet name="0109" sheetId="22" r:id="rId22"/>
  </sheets>
  <definedNames/>
  <calcPr fullCalcOnLoad="1"/>
</workbook>
</file>

<file path=xl/sharedStrings.xml><?xml version="1.0" encoding="utf-8"?>
<sst xmlns="http://schemas.openxmlformats.org/spreadsheetml/2006/main" count="258" uniqueCount="87">
  <si>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</si>
  <si>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</si>
  <si>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</si>
  <si>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</si>
  <si>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</si>
  <si>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31.08.2021.</t>
  </si>
  <si>
    <t>3r</t>
  </si>
  <si>
    <t>materijalni</t>
  </si>
  <si>
    <t>vodovod</t>
  </si>
  <si>
    <t>Ukupno izvrsena placanja</t>
  </si>
  <si>
    <t>Stanje na računu 840-729661-47</t>
  </si>
  <si>
    <t>06a</t>
  </si>
  <si>
    <t>06b</t>
  </si>
  <si>
    <t>05a</t>
  </si>
  <si>
    <t>05b</t>
  </si>
  <si>
    <t>plate pzz</t>
  </si>
  <si>
    <t>prevoz pzz</t>
  </si>
  <si>
    <t>plate stomatologija</t>
  </si>
  <si>
    <t>prevoz stomatologija</t>
  </si>
  <si>
    <t>participacija</t>
  </si>
  <si>
    <t>ministarstvo fiinansija</t>
  </si>
  <si>
    <t>plata obezbedjenje</t>
  </si>
  <si>
    <t>SPECIFIKACIJA IZVRŠENIH PLAĆANJA PO DOBAVLJAČIMA NA DAN 01.09.2021.</t>
  </si>
  <si>
    <t>SPECIFIKACIJA IZVRŠENIH PLAĆANJA PO DOBAVLJAČIMA NA DAN 02.09.2021.</t>
  </si>
  <si>
    <t>SPECIFIKACIJA IZVRŠENIH PLAĆANJA PO DOBAVLJAČIMA NA DAN 03.09.2021.</t>
  </si>
  <si>
    <t>06e</t>
  </si>
  <si>
    <t>bit total</t>
  </si>
  <si>
    <t>medicinski fakultet nis</t>
  </si>
  <si>
    <t>invalidi</t>
  </si>
  <si>
    <t>06i</t>
  </si>
  <si>
    <t>dnevnice</t>
  </si>
  <si>
    <t>SPECIFIKACIJA IZVRŠENIH PLAĆANJA PO DOBAVLJAČIMA NA DAN 06.09.2021.</t>
  </si>
  <si>
    <t>SPECIFIKACIJA IZVRŠENIH PLAĆANJA PO DOBAVLJAČIMA NA DAN 07.09.2021.</t>
  </si>
  <si>
    <t>06c</t>
  </si>
  <si>
    <t>Energenti u PZZ</t>
  </si>
  <si>
    <t>NIS AD Novi Sad</t>
  </si>
  <si>
    <t>06j</t>
  </si>
  <si>
    <t>Jubilarne nagrade u PZZ</t>
  </si>
  <si>
    <t>SPECIFIKACIJA IZVRŠENIH PLAĆANJA PO DOBAVLJAČIMA NA DAN 08.09.2021.</t>
  </si>
  <si>
    <t>JKP Majdanpek</t>
  </si>
  <si>
    <t>SPECIFIKACIJA IZVRŠENIH PLAĆANJA PO DOBAVLJAČIMA NA DAN 09.09.2021.</t>
  </si>
  <si>
    <t>06H</t>
  </si>
  <si>
    <t>Solidarna pomoc Covid</t>
  </si>
  <si>
    <t>SPECIFIKACIJA IZVRŠENIH PLAĆANJA PO DOBAVLJAČIMA NA DAN 10.09.2021.</t>
  </si>
  <si>
    <t>SPECIFIKACIJA IZVRŠENIH PLAĆANJA PO DOBAVLJAČIMA NA DAN 13.09.2021.</t>
  </si>
  <si>
    <t>vip</t>
  </si>
  <si>
    <t>ptt</t>
  </si>
  <si>
    <t>ddor</t>
  </si>
  <si>
    <t>ministarstvo finansija</t>
  </si>
  <si>
    <t>SPECIFIKACIJA IZVRŠENIH PLAĆANJA PO DOBAVLJAČIMA NA DAN 14.09.2021.</t>
  </si>
  <si>
    <t>Demos</t>
  </si>
  <si>
    <t>SPECIFIKACIJA IZVRŠENIH PLAĆANJA PO DOBAVLJAČIMA NA DAN 15.09.2021.</t>
  </si>
  <si>
    <t>dunav</t>
  </si>
  <si>
    <t>SPECIFIKACIJA IZVRŠENIH PLAĆANJA PO DOBAVLJAČIMA NA DAN 16.09.2021.</t>
  </si>
  <si>
    <t>plata pzz</t>
  </si>
  <si>
    <t>akontacija pzz</t>
  </si>
  <si>
    <t>SPECIFIKACIJA IZVRŠENIH PLAĆANJA PO DOBAVLJAČIMA NA DAN 17.09.2021.</t>
  </si>
  <si>
    <t>SPECIFIKACIJA IZVRŠENIH PLAĆANJA PO DOBAVLJAČIMA NA DAN 20.09.2021.</t>
  </si>
  <si>
    <t>SPECIFIKACIJA IZVRŠENIH PLAĆANJA PO DOBAVLJAČIMA NA DAN 21.09.2021.</t>
  </si>
  <si>
    <t>telenor</t>
  </si>
  <si>
    <t>telekom</t>
  </si>
  <si>
    <t>SPECIFIKACIJA IZVRŠENIH PLAĆANJA PO DOBAVLJAČIMA NA DAN 22.09.2021.</t>
  </si>
  <si>
    <t>SPECIFIKACIJA IZVRŠENIH PLAĆANJA PO DOBAVLJAČIMA NA DAN 23.09.2021.</t>
  </si>
  <si>
    <t>SPECIFIKACIJA IZVRŠENIH PLAĆANJA PO DOBAVLJAČIMA NA DAN 24.09.2021.</t>
  </si>
  <si>
    <t>dejan pajkic</t>
  </si>
  <si>
    <t>sperlic</t>
  </si>
  <si>
    <t>tina</t>
  </si>
  <si>
    <t>papirdol</t>
  </si>
  <si>
    <t>energoprodukt</t>
  </si>
  <si>
    <t>vintec</t>
  </si>
  <si>
    <t>komunalac</t>
  </si>
  <si>
    <t>sanitetski</t>
  </si>
  <si>
    <t>grosis</t>
  </si>
  <si>
    <t>064</t>
  </si>
  <si>
    <t>promedia</t>
  </si>
  <si>
    <t>sinofarm</t>
  </si>
  <si>
    <t>plata lokalna</t>
  </si>
  <si>
    <t>phoenix</t>
  </si>
  <si>
    <t>medinic</t>
  </si>
  <si>
    <t>arrowpack</t>
  </si>
  <si>
    <t>neomedica</t>
  </si>
  <si>
    <t>diagom</t>
  </si>
  <si>
    <t>inopharm</t>
  </si>
  <si>
    <t>SPECIFIKACIJA IZVRŠENIH PLAĆANJA PO DOBAVLJAČIMA NA DAN 28.09.2021.</t>
  </si>
  <si>
    <t>SPECIFIKACIJA IZVRŠENIH PLAĆANJA PO DOBAVLJAČIMA NA DAN 27.09.2021.</t>
  </si>
  <si>
    <t>LEKOVI</t>
  </si>
  <si>
    <t>SPECIFIKACIJA IZVRŠENIH PLAĆANJA PO DOBAVLJAČIMA NA DAN 29.09.2021.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</si>
</sst>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4" fillId="0" borderId="10" xfId="0" applyFont="1" applyBorder="1" applyAlignment="1">
      <alignment wrapText="1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/>
    </xf>
    <xf numFmtId="4" fontId="44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4" fillId="0" borderId="13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4" fontId="44" fillId="0" borderId="14" xfId="0" applyNumberFormat="1" applyFont="1" applyBorder="1" applyAlignment="1">
      <alignment horizontal="right" wrapText="1"/>
    </xf>
    <xf numFmtId="0" fontId="44" fillId="0" borderId="14" xfId="0" applyFont="1" applyBorder="1" applyAlignment="1">
      <alignment wrapText="1"/>
    </xf>
    <xf numFmtId="4" fontId="44" fillId="0" borderId="14" xfId="0" applyNumberFormat="1" applyFont="1" applyBorder="1" applyAlignment="1">
      <alignment wrapText="1"/>
    </xf>
    <xf numFmtId="4" fontId="44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4" fillId="0" borderId="16" xfId="0" applyFont="1" applyBorder="1" applyAlignment="1">
      <alignment wrapText="1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3" fillId="0" borderId="11" xfId="0" applyNumberFormat="1" applyFont="1" applyBorder="1" applyAlignment="1">
      <alignment horizontal="right"/>
    </xf>
    <xf numFmtId="4" fontId="4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328211.49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400</v>
      </c>
    </row>
    <row r="6" ht="19.5" customHeight="1">
      <c r="A6" s="3" t="s">
        <v>4</v>
      </c>
    </row>
    <row r="7" spans="1:6" ht="42" customHeight="1">
      <c r="A7" s="51" t="s">
        <v>86</v>
      </c>
      <c r="B7" s="51"/>
      <c r="C7" s="51"/>
      <c r="D7" s="51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8"/>
      <c r="D9" s="25"/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9"/>
      <c r="D13" s="13"/>
      <c r="E13" s="14"/>
      <c r="F13" s="15"/>
      <c r="I13" s="14"/>
    </row>
    <row r="14" spans="1:9" s="16" customFormat="1" ht="19.5" customHeight="1">
      <c r="A14" s="7"/>
      <c r="B14" s="8"/>
      <c r="C14" s="18"/>
      <c r="D14" s="25"/>
      <c r="E14" s="14"/>
      <c r="F14" s="14"/>
      <c r="I14" s="14"/>
    </row>
    <row r="15" spans="1:9" s="21" customFormat="1" ht="19.5" customHeight="1">
      <c r="A15" s="17"/>
      <c r="B15" s="18"/>
      <c r="C15" s="19"/>
      <c r="D15" s="49"/>
      <c r="F15" s="22"/>
      <c r="I15" s="23"/>
    </row>
    <row r="16" spans="1:9" s="21" customFormat="1" ht="19.5" customHeight="1">
      <c r="A16" s="18"/>
      <c r="B16" s="18"/>
      <c r="C16" s="19"/>
      <c r="D16" s="13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9" s="1" customFormat="1" ht="19.5" customHeight="1">
      <c r="A18" s="8"/>
      <c r="B18" s="8"/>
      <c r="C18" s="12"/>
      <c r="D18" s="9"/>
      <c r="F18" s="50"/>
      <c r="I18" s="2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+D8+D18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328611.49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C2" sqref="C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313114.11</v>
      </c>
    </row>
    <row r="4" spans="1:4" ht="19.5" customHeight="1">
      <c r="A4" s="3" t="s">
        <v>2</v>
      </c>
      <c r="D4" s="5">
        <f>5440009.89+419033.71</f>
        <v>5859043.6</v>
      </c>
    </row>
    <row r="5" spans="1:4" ht="19.5" customHeight="1">
      <c r="A5" s="3" t="s">
        <v>3</v>
      </c>
      <c r="D5" s="5">
        <v>3200</v>
      </c>
    </row>
    <row r="6" spans="1:4" ht="19.5" customHeight="1">
      <c r="A6" s="3" t="s">
        <v>4</v>
      </c>
      <c r="D6" s="5">
        <v>0</v>
      </c>
    </row>
    <row r="7" spans="1:6" ht="42" customHeight="1">
      <c r="A7" s="51" t="s">
        <v>53</v>
      </c>
      <c r="B7" s="51"/>
      <c r="C7" s="51"/>
      <c r="D7" s="51"/>
      <c r="F7" s="6"/>
    </row>
    <row r="8" spans="1:9" s="1" customFormat="1" ht="19.5" customHeight="1">
      <c r="A8" s="7" t="s">
        <v>11</v>
      </c>
      <c r="B8" s="8"/>
      <c r="C8" s="8" t="s">
        <v>54</v>
      </c>
      <c r="D8" s="9">
        <v>5440009.89</v>
      </c>
      <c r="E8" s="2"/>
      <c r="F8" s="10">
        <v>1</v>
      </c>
      <c r="I8" s="2"/>
    </row>
    <row r="9" spans="1:9" s="1" customFormat="1" ht="19.5" customHeight="1">
      <c r="A9" s="7" t="s">
        <v>13</v>
      </c>
      <c r="B9" s="8"/>
      <c r="C9" s="18" t="s">
        <v>55</v>
      </c>
      <c r="D9" s="25">
        <v>419033.71</v>
      </c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+D8+D9</f>
        <v>5859043.6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316314.11000000034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331565.11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3100</v>
      </c>
    </row>
    <row r="6" spans="1:4" ht="19.5" customHeight="1">
      <c r="A6" s="3" t="s">
        <v>4</v>
      </c>
      <c r="D6" s="5">
        <v>0</v>
      </c>
    </row>
    <row r="7" spans="1:6" ht="42" customHeight="1">
      <c r="A7" s="51" t="s">
        <v>51</v>
      </c>
      <c r="B7" s="51"/>
      <c r="C7" s="51"/>
      <c r="D7" s="51"/>
      <c r="F7" s="6"/>
    </row>
    <row r="8" spans="1:9" s="1" customFormat="1" ht="19.5" customHeight="1">
      <c r="A8" s="7" t="s">
        <v>25</v>
      </c>
      <c r="B8" s="8"/>
      <c r="C8" s="8" t="s">
        <v>7</v>
      </c>
      <c r="D8" s="9">
        <f>+D9+D10+D11+D12</f>
        <v>21551</v>
      </c>
      <c r="E8" s="2"/>
      <c r="F8" s="10">
        <v>1</v>
      </c>
      <c r="I8" s="2"/>
    </row>
    <row r="9" spans="1:9" s="1" customFormat="1" ht="19.5" customHeight="1">
      <c r="A9" s="7"/>
      <c r="B9" s="8"/>
      <c r="C9" s="18" t="s">
        <v>52</v>
      </c>
      <c r="D9" s="25">
        <f>6526+10778+4140+107</f>
        <v>21551</v>
      </c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</f>
        <v>21551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313114.11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359567.11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450</v>
      </c>
    </row>
    <row r="6" spans="1:4" ht="19.5" customHeight="1">
      <c r="A6" s="3" t="s">
        <v>4</v>
      </c>
      <c r="D6" s="5">
        <v>0</v>
      </c>
    </row>
    <row r="7" spans="1:6" ht="42" customHeight="1">
      <c r="A7" s="51" t="s">
        <v>49</v>
      </c>
      <c r="B7" s="51"/>
      <c r="C7" s="51"/>
      <c r="D7" s="51"/>
      <c r="F7" s="6"/>
    </row>
    <row r="8" spans="1:9" s="1" customFormat="1" ht="19.5" customHeight="1">
      <c r="A8" s="7" t="s">
        <v>25</v>
      </c>
      <c r="B8" s="8"/>
      <c r="C8" s="8" t="s">
        <v>7</v>
      </c>
      <c r="D8" s="9">
        <f>+D9+D10+D11+D12</f>
        <v>28452</v>
      </c>
      <c r="E8" s="2"/>
      <c r="F8" s="10">
        <v>1</v>
      </c>
      <c r="I8" s="2"/>
    </row>
    <row r="9" spans="1:9" s="1" customFormat="1" ht="19.5" customHeight="1">
      <c r="A9" s="7"/>
      <c r="B9" s="8"/>
      <c r="C9" s="18" t="s">
        <v>50</v>
      </c>
      <c r="D9" s="25">
        <v>28452</v>
      </c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</f>
        <v>28452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331565.11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2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606094.76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2700</v>
      </c>
    </row>
    <row r="6" spans="1:4" ht="19.5" customHeight="1">
      <c r="A6" s="3" t="s">
        <v>4</v>
      </c>
      <c r="D6" s="5">
        <v>0</v>
      </c>
    </row>
    <row r="7" spans="1:6" ht="42" customHeight="1">
      <c r="A7" s="51" t="s">
        <v>44</v>
      </c>
      <c r="B7" s="51"/>
      <c r="C7" s="51"/>
      <c r="D7" s="51"/>
      <c r="F7" s="6"/>
    </row>
    <row r="8" spans="1:9" s="1" customFormat="1" ht="19.5" customHeight="1">
      <c r="A8" s="7" t="s">
        <v>25</v>
      </c>
      <c r="B8" s="8"/>
      <c r="C8" s="8" t="s">
        <v>7</v>
      </c>
      <c r="D8" s="9">
        <f>+D9+D10+D11+D12</f>
        <v>249227.65</v>
      </c>
      <c r="E8" s="2"/>
      <c r="F8" s="10">
        <v>1</v>
      </c>
      <c r="I8" s="2"/>
    </row>
    <row r="9" spans="1:9" s="1" customFormat="1" ht="19.5" customHeight="1">
      <c r="A9" s="7"/>
      <c r="B9" s="8"/>
      <c r="C9" s="18" t="s">
        <v>45</v>
      </c>
      <c r="D9" s="25">
        <v>13164.24</v>
      </c>
      <c r="E9" s="2"/>
      <c r="F9" s="10"/>
      <c r="I9" s="2"/>
    </row>
    <row r="10" spans="1:9" s="1" customFormat="1" ht="19.5" customHeight="1">
      <c r="A10" s="7"/>
      <c r="B10" s="8"/>
      <c r="C10" s="18" t="s">
        <v>46</v>
      </c>
      <c r="D10" s="25">
        <f>11980+510</f>
        <v>12490</v>
      </c>
      <c r="E10" s="2"/>
      <c r="F10" s="10"/>
      <c r="I10" s="2"/>
    </row>
    <row r="11" spans="1:6" ht="19.5" customHeight="1">
      <c r="A11" s="7"/>
      <c r="B11" s="8"/>
      <c r="C11" s="18" t="s">
        <v>47</v>
      </c>
      <c r="D11" s="11">
        <f>175764+33628</f>
        <v>209392</v>
      </c>
      <c r="E11" s="5"/>
      <c r="F11" s="6"/>
    </row>
    <row r="12" spans="1:6" ht="19.5" customHeight="1">
      <c r="A12" s="7"/>
      <c r="B12" s="8"/>
      <c r="C12" s="18" t="s">
        <v>48</v>
      </c>
      <c r="D12" s="11">
        <f>13945.16+236.25</f>
        <v>14181.41</v>
      </c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</f>
        <v>249227.65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359567.11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C25" sqref="C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605344.76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750</v>
      </c>
    </row>
    <row r="6" spans="1:4" ht="19.5" customHeight="1">
      <c r="A6" s="3" t="s">
        <v>4</v>
      </c>
      <c r="D6" s="5">
        <v>0</v>
      </c>
    </row>
    <row r="7" spans="1:6" ht="42" customHeight="1">
      <c r="A7" s="51" t="s">
        <v>43</v>
      </c>
      <c r="B7" s="51"/>
      <c r="C7" s="51"/>
      <c r="D7" s="51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6" ht="19.5" customHeight="1">
      <c r="A12" s="7"/>
      <c r="B12" s="8"/>
      <c r="C12" s="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+D9+D10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606094.76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604744.76</v>
      </c>
    </row>
    <row r="4" spans="1:4" ht="19.5" customHeight="1">
      <c r="A4" s="3" t="s">
        <v>2</v>
      </c>
      <c r="D4" s="5">
        <v>710763.1</v>
      </c>
    </row>
    <row r="5" spans="1:4" ht="19.5" customHeight="1">
      <c r="A5" s="3" t="s">
        <v>3</v>
      </c>
      <c r="D5" s="5">
        <v>600</v>
      </c>
    </row>
    <row r="6" spans="1:4" ht="19.5" customHeight="1">
      <c r="A6" s="3" t="s">
        <v>4</v>
      </c>
      <c r="D6" s="5">
        <v>0</v>
      </c>
    </row>
    <row r="7" spans="1:6" ht="42" customHeight="1">
      <c r="A7" s="51" t="s">
        <v>40</v>
      </c>
      <c r="B7" s="51"/>
      <c r="C7" s="51"/>
      <c r="D7" s="51"/>
      <c r="F7" s="6"/>
    </row>
    <row r="8" spans="1:9" s="1" customFormat="1" ht="19.5" customHeight="1">
      <c r="A8" s="7" t="s">
        <v>41</v>
      </c>
      <c r="B8" s="8"/>
      <c r="C8" s="8" t="s">
        <v>42</v>
      </c>
      <c r="D8" s="9">
        <f>+D9</f>
        <v>710763.1</v>
      </c>
      <c r="E8" s="2"/>
      <c r="F8" s="10">
        <v>1</v>
      </c>
      <c r="I8" s="2"/>
    </row>
    <row r="9" spans="1:9" s="1" customFormat="1" ht="19.5" customHeight="1">
      <c r="A9" s="7"/>
      <c r="B9" s="8"/>
      <c r="C9" s="8" t="s">
        <v>42</v>
      </c>
      <c r="D9" s="9">
        <v>710763.1</v>
      </c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6" ht="19.5" customHeight="1">
      <c r="A12" s="7"/>
      <c r="B12" s="8"/>
      <c r="C12" s="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+D9+D10</f>
        <v>710763.1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605344.7599999999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1194081.21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500</v>
      </c>
    </row>
    <row r="6" spans="1:4" ht="19.5" customHeight="1">
      <c r="A6" s="3" t="s">
        <v>4</v>
      </c>
      <c r="D6" s="5">
        <v>0</v>
      </c>
    </row>
    <row r="7" spans="1:6" ht="42" customHeight="1">
      <c r="A7" s="51" t="s">
        <v>38</v>
      </c>
      <c r="B7" s="51"/>
      <c r="C7" s="51"/>
      <c r="D7" s="51"/>
      <c r="F7" s="6"/>
    </row>
    <row r="8" spans="1:9" s="1" customFormat="1" ht="19.5" customHeight="1">
      <c r="A8" s="7" t="s">
        <v>33</v>
      </c>
      <c r="B8" s="8"/>
      <c r="C8" s="8" t="s">
        <v>34</v>
      </c>
      <c r="D8" s="9">
        <f>+D9</f>
        <v>589836.45</v>
      </c>
      <c r="E8" s="2"/>
      <c r="F8" s="10">
        <v>1</v>
      </c>
      <c r="I8" s="2"/>
    </row>
    <row r="9" spans="1:9" s="1" customFormat="1" ht="19.5" customHeight="1">
      <c r="A9" s="7"/>
      <c r="B9" s="8"/>
      <c r="C9" s="8" t="s">
        <v>39</v>
      </c>
      <c r="D9" s="9">
        <v>589836.45</v>
      </c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6" ht="19.5" customHeight="1">
      <c r="A12" s="7"/>
      <c r="B12" s="8"/>
      <c r="C12" s="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+D9+D10</f>
        <v>589836.45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604744.76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3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3448779.73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950</v>
      </c>
    </row>
    <row r="6" spans="1:4" ht="19.5" customHeight="1">
      <c r="A6" s="3" t="s">
        <v>4</v>
      </c>
      <c r="D6" s="5">
        <v>0</v>
      </c>
    </row>
    <row r="7" spans="1:6" ht="42" customHeight="1">
      <c r="A7" s="51" t="s">
        <v>32</v>
      </c>
      <c r="B7" s="51"/>
      <c r="C7" s="51"/>
      <c r="D7" s="51"/>
      <c r="F7" s="6"/>
    </row>
    <row r="8" spans="1:9" s="1" customFormat="1" ht="19.5" customHeight="1">
      <c r="A8" s="7" t="s">
        <v>33</v>
      </c>
      <c r="B8" s="8"/>
      <c r="C8" s="8" t="s">
        <v>34</v>
      </c>
      <c r="D8" s="9">
        <f>+D9</f>
        <v>1755420.34</v>
      </c>
      <c r="E8" s="2"/>
      <c r="F8" s="10">
        <v>1</v>
      </c>
      <c r="I8" s="2"/>
    </row>
    <row r="9" spans="1:9" s="1" customFormat="1" ht="19.5" customHeight="1">
      <c r="A9" s="7"/>
      <c r="B9" s="8"/>
      <c r="C9" s="8" t="s">
        <v>35</v>
      </c>
      <c r="D9" s="9">
        <v>1755420.34</v>
      </c>
      <c r="E9" s="2"/>
      <c r="F9" s="10"/>
      <c r="I9" s="2"/>
    </row>
    <row r="10" spans="1:9" s="1" customFormat="1" ht="19.5" customHeight="1">
      <c r="A10" s="7" t="s">
        <v>36</v>
      </c>
      <c r="B10" s="8"/>
      <c r="C10" s="8" t="s">
        <v>37</v>
      </c>
      <c r="D10" s="9">
        <v>500228.18</v>
      </c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6" ht="19.5" customHeight="1">
      <c r="A12" s="7"/>
      <c r="B12" s="8"/>
      <c r="C12" s="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+D9+D10</f>
        <v>2255648.52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1194081.21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585644.94</v>
      </c>
    </row>
    <row r="4" spans="1:4" ht="19.5" customHeight="1">
      <c r="A4" s="3" t="s">
        <v>2</v>
      </c>
      <c r="D4" s="5">
        <v>2845484.79</v>
      </c>
    </row>
    <row r="5" spans="1:4" ht="19.5" customHeight="1">
      <c r="A5" s="3" t="s">
        <v>3</v>
      </c>
      <c r="D5" s="5">
        <v>7650</v>
      </c>
    </row>
    <row r="6" spans="1:4" ht="19.5" customHeight="1">
      <c r="A6" s="3" t="s">
        <v>4</v>
      </c>
      <c r="D6" s="5">
        <v>10000</v>
      </c>
    </row>
    <row r="7" spans="1:6" ht="42" customHeight="1">
      <c r="A7" s="51" t="s">
        <v>31</v>
      </c>
      <c r="B7" s="51"/>
      <c r="C7" s="51"/>
      <c r="D7" s="51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6" ht="19.5" customHeight="1">
      <c r="A12" s="7"/>
      <c r="B12" s="8"/>
      <c r="C12" s="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+D13+D8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+D3+D4+D5-D35+D6</f>
        <v>3448779.73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F22" sqref="F2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4197.58</v>
      </c>
    </row>
    <row r="4" spans="1:4" ht="19.5" customHeight="1">
      <c r="A4" s="3" t="s">
        <v>2</v>
      </c>
      <c r="D4" s="5">
        <f>23958.33+23958.33+476166.67+476166.67+134689.5</f>
        <v>1134939.5</v>
      </c>
    </row>
    <row r="5" spans="1:4" ht="19.5" customHeight="1">
      <c r="A5" s="3" t="s">
        <v>3</v>
      </c>
      <c r="D5" s="5">
        <v>3000</v>
      </c>
    </row>
    <row r="6" ht="19.5" customHeight="1">
      <c r="A6" s="3" t="s">
        <v>4</v>
      </c>
    </row>
    <row r="7" spans="1:6" ht="42" customHeight="1">
      <c r="A7" s="51" t="s">
        <v>24</v>
      </c>
      <c r="B7" s="51"/>
      <c r="C7" s="51"/>
      <c r="D7" s="51"/>
      <c r="F7" s="6"/>
    </row>
    <row r="8" spans="1:9" s="1" customFormat="1" ht="19.5" customHeight="1">
      <c r="A8" s="7" t="s">
        <v>25</v>
      </c>
      <c r="B8" s="8"/>
      <c r="C8" s="8" t="s">
        <v>7</v>
      </c>
      <c r="D8" s="9">
        <f>+D9+D10+D11+D12</f>
        <v>421802.64</v>
      </c>
      <c r="E8" s="2"/>
      <c r="F8" s="10">
        <v>1</v>
      </c>
      <c r="I8" s="2"/>
    </row>
    <row r="9" spans="1:9" s="1" customFormat="1" ht="19.5" customHeight="1">
      <c r="A9" s="7"/>
      <c r="B9" s="8"/>
      <c r="C9" s="8" t="s">
        <v>26</v>
      </c>
      <c r="D9" s="9">
        <v>99600</v>
      </c>
      <c r="E9" s="2"/>
      <c r="F9" s="10"/>
      <c r="I9" s="2"/>
    </row>
    <row r="10" spans="1:9" s="1" customFormat="1" ht="19.5" customHeight="1">
      <c r="A10" s="7"/>
      <c r="B10" s="8"/>
      <c r="C10" s="8" t="s">
        <v>27</v>
      </c>
      <c r="D10" s="9">
        <f>28750+86250</f>
        <v>115000</v>
      </c>
      <c r="E10" s="2"/>
      <c r="F10" s="10"/>
      <c r="I10" s="2"/>
    </row>
    <row r="11" spans="1:6" ht="19.5" customHeight="1">
      <c r="A11" s="7"/>
      <c r="B11" s="8"/>
      <c r="C11" s="8" t="s">
        <v>8</v>
      </c>
      <c r="D11" s="11">
        <f>2083.62+377.64+49091.9+4599.21+41850.27</f>
        <v>98002.64</v>
      </c>
      <c r="E11" s="5"/>
      <c r="F11" s="6"/>
    </row>
    <row r="12" spans="1:6" ht="19.5" customHeight="1">
      <c r="A12" s="7"/>
      <c r="B12" s="8"/>
      <c r="C12" s="8" t="s">
        <v>30</v>
      </c>
      <c r="D12" s="11">
        <f>7200+4800+8400+10800+20400+6000+16800+18000+8400+8400</f>
        <v>109200</v>
      </c>
      <c r="E12" s="5"/>
      <c r="F12" s="6"/>
    </row>
    <row r="13" spans="1:9" s="16" customFormat="1" ht="19.5" customHeight="1">
      <c r="A13" s="7" t="s">
        <v>29</v>
      </c>
      <c r="B13" s="8"/>
      <c r="C13" s="12" t="s">
        <v>28</v>
      </c>
      <c r="D13" s="13">
        <v>134689.5</v>
      </c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+D13+D8</f>
        <v>556492.14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+D3+D4+D5-D35</f>
        <v>585644.9400000001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322511.49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5700</v>
      </c>
    </row>
    <row r="6" ht="19.5" customHeight="1">
      <c r="A6" s="3" t="s">
        <v>4</v>
      </c>
    </row>
    <row r="7" spans="1:6" ht="42" customHeight="1">
      <c r="A7" s="51" t="s">
        <v>83</v>
      </c>
      <c r="B7" s="51"/>
      <c r="C7" s="51"/>
      <c r="D7" s="51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8"/>
      <c r="D9" s="25"/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9"/>
      <c r="D13" s="13"/>
      <c r="E13" s="14"/>
      <c r="F13" s="15"/>
      <c r="I13" s="14"/>
    </row>
    <row r="14" spans="1:9" s="16" customFormat="1" ht="19.5" customHeight="1">
      <c r="A14" s="7"/>
      <c r="B14" s="8"/>
      <c r="C14" s="18"/>
      <c r="D14" s="25"/>
      <c r="E14" s="14"/>
      <c r="F14" s="14"/>
      <c r="I14" s="14"/>
    </row>
    <row r="15" spans="1:9" s="21" customFormat="1" ht="19.5" customHeight="1">
      <c r="A15" s="17"/>
      <c r="B15" s="18"/>
      <c r="C15" s="19"/>
      <c r="D15" s="49"/>
      <c r="F15" s="22"/>
      <c r="I15" s="23"/>
    </row>
    <row r="16" spans="1:9" s="21" customFormat="1" ht="19.5" customHeight="1">
      <c r="A16" s="18"/>
      <c r="B16" s="18"/>
      <c r="C16" s="19"/>
      <c r="D16" s="13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9" s="1" customFormat="1" ht="19.5" customHeight="1">
      <c r="A18" s="8"/>
      <c r="B18" s="8"/>
      <c r="C18" s="12"/>
      <c r="D18" s="9"/>
      <c r="F18" s="50"/>
      <c r="I18" s="2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+D8+D18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328211.49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8" sqref="A8:D1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3197.58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1000</v>
      </c>
    </row>
    <row r="6" ht="19.5" customHeight="1">
      <c r="A6" s="3" t="s">
        <v>4</v>
      </c>
    </row>
    <row r="7" spans="1:6" ht="42" customHeight="1">
      <c r="A7" s="51" t="s">
        <v>23</v>
      </c>
      <c r="B7" s="51"/>
      <c r="C7" s="51"/>
      <c r="D7" s="51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9" s="16" customFormat="1" ht="19.5" customHeight="1">
      <c r="A12" s="7"/>
      <c r="B12" s="8"/>
      <c r="C12" s="12"/>
      <c r="D12" s="13"/>
      <c r="E12" s="14"/>
      <c r="F12" s="15"/>
      <c r="I12" s="14"/>
    </row>
    <row r="13" spans="1:9" s="16" customFormat="1" ht="19.5" customHeight="1">
      <c r="A13" s="7"/>
      <c r="B13" s="8"/>
      <c r="C13" s="8"/>
      <c r="D13" s="9"/>
      <c r="E13" s="14"/>
      <c r="F13" s="14"/>
      <c r="I13" s="14"/>
    </row>
    <row r="14" spans="1:9" s="21" customFormat="1" ht="19.5" customHeight="1">
      <c r="A14" s="17"/>
      <c r="B14" s="18"/>
      <c r="C14" s="19"/>
      <c r="D14" s="20"/>
      <c r="F14" s="22"/>
      <c r="I14" s="23"/>
    </row>
    <row r="15" spans="1:9" s="21" customFormat="1" ht="19.5" customHeight="1">
      <c r="A15" s="18"/>
      <c r="B15" s="18"/>
      <c r="C15" s="19"/>
      <c r="D15" s="24"/>
      <c r="F15" s="22"/>
      <c r="I15" s="23"/>
    </row>
    <row r="16" spans="1:9" s="21" customFormat="1" ht="19.5" customHeight="1">
      <c r="A16" s="18"/>
      <c r="B16" s="18"/>
      <c r="C16" s="18"/>
      <c r="D16" s="13"/>
      <c r="F16" s="22"/>
      <c r="I16" s="23"/>
    </row>
    <row r="17" spans="1:6" ht="19.5" customHeight="1">
      <c r="A17" s="18"/>
      <c r="B17" s="18"/>
      <c r="C17" s="19"/>
      <c r="D17" s="25"/>
      <c r="F17" s="26"/>
    </row>
    <row r="18" spans="1:9" s="1" customFormat="1" ht="19.5" customHeight="1">
      <c r="A18" s="27"/>
      <c r="B18" s="28"/>
      <c r="C18" s="29"/>
      <c r="D18" s="13"/>
      <c r="I18" s="2"/>
    </row>
    <row r="19" spans="1:9" s="1" customFormat="1" ht="19.5" customHeight="1">
      <c r="A19" s="7"/>
      <c r="B19" s="8"/>
      <c r="C19" s="30"/>
      <c r="D19" s="31"/>
      <c r="I19" s="2"/>
    </row>
    <row r="20" spans="1:4" ht="19.5" customHeight="1">
      <c r="A20" s="17"/>
      <c r="B20" s="18"/>
      <c r="D20" s="32"/>
    </row>
    <row r="21" spans="1:4" ht="19.5" customHeight="1">
      <c r="A21" s="17"/>
      <c r="B21" s="18"/>
      <c r="C21" s="33"/>
      <c r="D21" s="34"/>
    </row>
    <row r="22" spans="1:4" ht="19.5" customHeight="1">
      <c r="A22" s="17"/>
      <c r="B22" s="18"/>
      <c r="D22" s="35"/>
    </row>
    <row r="23" spans="1:4" ht="19.5" customHeight="1">
      <c r="A23" s="36"/>
      <c r="B23" s="37"/>
      <c r="C23" s="38"/>
      <c r="D23" s="11"/>
    </row>
    <row r="24" spans="1:9" s="1" customFormat="1" ht="19.5" customHeight="1">
      <c r="A24" s="36"/>
      <c r="B24" s="39"/>
      <c r="C24" s="18"/>
      <c r="D24" s="11"/>
      <c r="I24" s="2"/>
    </row>
    <row r="25" spans="1:4" ht="19.5" customHeight="1">
      <c r="A25" s="40"/>
      <c r="B25" s="37"/>
      <c r="C25" s="18"/>
      <c r="D25" s="11"/>
    </row>
    <row r="26" spans="1:4" ht="19.5" customHeight="1">
      <c r="A26" s="40"/>
      <c r="B26" s="37"/>
      <c r="C26" s="18"/>
      <c r="D26" s="11"/>
    </row>
    <row r="27" spans="1:9" s="1" customFormat="1" ht="19.5" customHeight="1">
      <c r="A27" s="36"/>
      <c r="B27" s="39"/>
      <c r="C27" s="41"/>
      <c r="D27" s="42"/>
      <c r="I27" s="2"/>
    </row>
    <row r="28" spans="1:4" ht="19.5" customHeight="1">
      <c r="A28" s="40"/>
      <c r="B28" s="37"/>
      <c r="C28" s="18"/>
      <c r="D28" s="11"/>
    </row>
    <row r="29" spans="1:9" s="1" customFormat="1" ht="19.5" customHeight="1">
      <c r="A29" s="36"/>
      <c r="B29" s="39"/>
      <c r="C29" s="8"/>
      <c r="D29" s="42"/>
      <c r="I29" s="2"/>
    </row>
    <row r="30" spans="1:4" ht="19.5" customHeight="1">
      <c r="A30" s="40"/>
      <c r="B30" s="37"/>
      <c r="C30" s="18"/>
      <c r="D30" s="11"/>
    </row>
    <row r="31" spans="1:9" ht="19.5" customHeight="1">
      <c r="A31" s="40"/>
      <c r="B31" s="37"/>
      <c r="C31" s="18"/>
      <c r="D31" s="11"/>
      <c r="I31" s="4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 t="s">
        <v>9</v>
      </c>
      <c r="B34" s="37"/>
      <c r="C34" s="43"/>
      <c r="D34" s="11">
        <f>+D8+D9+D10+D11+D12+D13</f>
        <v>0</v>
      </c>
      <c r="E34" s="5"/>
      <c r="F34" s="5"/>
      <c r="I34" s="4"/>
    </row>
    <row r="35" ht="19.5" customHeight="1">
      <c r="I35" s="4"/>
    </row>
    <row r="36" spans="1:9" ht="19.5" customHeight="1">
      <c r="A36" s="44" t="s">
        <v>10</v>
      </c>
      <c r="D36" s="45">
        <f>+D3+D4+D5+D6-D34</f>
        <v>4197.58</v>
      </c>
      <c r="F36" s="5"/>
      <c r="I36" s="4"/>
    </row>
    <row r="37" ht="19.5" customHeight="1">
      <c r="I37" s="4"/>
    </row>
    <row r="46" spans="1:9" ht="37.5" customHeight="1">
      <c r="A46" s="46"/>
      <c r="B46" s="47"/>
      <c r="C46" s="47"/>
      <c r="D46" s="48"/>
      <c r="I46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880.1</v>
      </c>
    </row>
    <row r="4" spans="1:4" ht="19.5" customHeight="1">
      <c r="A4" s="3" t="s">
        <v>2</v>
      </c>
      <c r="D4" s="5">
        <f>456200.42+6617472.77+13109.09+249982.77</f>
        <v>7336765.049999999</v>
      </c>
    </row>
    <row r="5" spans="1:4" ht="19.5" customHeight="1">
      <c r="A5" s="3" t="s">
        <v>3</v>
      </c>
      <c r="D5" s="5">
        <v>600</v>
      </c>
    </row>
    <row r="6" spans="1:4" ht="19.5" customHeight="1">
      <c r="A6" s="3" t="s">
        <v>4</v>
      </c>
      <c r="D6" s="5">
        <f>39695.32+20923.07+3000+58474.86</f>
        <v>122093.25</v>
      </c>
    </row>
    <row r="7" spans="1:6" ht="42" customHeight="1">
      <c r="A7" s="51" t="s">
        <v>22</v>
      </c>
      <c r="B7" s="51"/>
      <c r="C7" s="51"/>
      <c r="D7" s="51"/>
      <c r="F7" s="6"/>
    </row>
    <row r="8" spans="1:9" s="1" customFormat="1" ht="19.5" customHeight="1">
      <c r="A8" s="7" t="s">
        <v>11</v>
      </c>
      <c r="B8" s="8"/>
      <c r="C8" s="8" t="s">
        <v>15</v>
      </c>
      <c r="D8" s="9">
        <f>6617472.77+39695.32</f>
        <v>6657168.09</v>
      </c>
      <c r="E8" s="2"/>
      <c r="F8" s="10">
        <v>1</v>
      </c>
      <c r="I8" s="2"/>
    </row>
    <row r="9" spans="1:9" s="1" customFormat="1" ht="19.5" customHeight="1">
      <c r="A9" s="7" t="s">
        <v>12</v>
      </c>
      <c r="B9" s="8"/>
      <c r="C9" s="8" t="s">
        <v>16</v>
      </c>
      <c r="D9" s="9">
        <f>249982.77-2800</f>
        <v>247182.77</v>
      </c>
      <c r="E9" s="2"/>
      <c r="F9" s="10"/>
      <c r="I9" s="2"/>
    </row>
    <row r="10" spans="1:9" s="1" customFormat="1" ht="19.5" customHeight="1">
      <c r="A10" s="7" t="s">
        <v>13</v>
      </c>
      <c r="B10" s="8"/>
      <c r="C10" s="8" t="s">
        <v>17</v>
      </c>
      <c r="D10" s="9">
        <f>456200.42+20923.07</f>
        <v>477123.49</v>
      </c>
      <c r="E10" s="2"/>
      <c r="F10" s="10"/>
      <c r="I10" s="2"/>
    </row>
    <row r="11" spans="1:6" ht="19.5" customHeight="1">
      <c r="A11" s="7" t="s">
        <v>14</v>
      </c>
      <c r="B11" s="8"/>
      <c r="C11" s="8" t="s">
        <v>18</v>
      </c>
      <c r="D11" s="11">
        <v>13109.09</v>
      </c>
      <c r="E11" s="5"/>
      <c r="F11" s="6"/>
    </row>
    <row r="12" spans="1:9" s="16" customFormat="1" ht="19.5" customHeight="1">
      <c r="A12" s="7" t="s">
        <v>11</v>
      </c>
      <c r="B12" s="8"/>
      <c r="C12" s="12" t="s">
        <v>21</v>
      </c>
      <c r="D12" s="13">
        <f>0.05+58474.86</f>
        <v>58474.91</v>
      </c>
      <c r="E12" s="14"/>
      <c r="F12" s="15"/>
      <c r="I12" s="14"/>
    </row>
    <row r="13" spans="1:9" s="16" customFormat="1" ht="19.5" customHeight="1">
      <c r="A13" s="7" t="s">
        <v>6</v>
      </c>
      <c r="B13" s="8"/>
      <c r="C13" s="8" t="s">
        <v>19</v>
      </c>
      <c r="D13" s="9">
        <f>+D14</f>
        <v>4082.4700000000003</v>
      </c>
      <c r="E13" s="14"/>
      <c r="F13" s="14"/>
      <c r="I13" s="14"/>
    </row>
    <row r="14" spans="1:9" s="21" customFormat="1" ht="19.5" customHeight="1">
      <c r="A14" s="17"/>
      <c r="B14" s="18"/>
      <c r="C14" s="19" t="s">
        <v>20</v>
      </c>
      <c r="D14" s="20">
        <f>3487.82+244.65+230+20+100</f>
        <v>4082.4700000000003</v>
      </c>
      <c r="F14" s="22"/>
      <c r="I14" s="23"/>
    </row>
    <row r="15" spans="1:9" s="21" customFormat="1" ht="19.5" customHeight="1">
      <c r="A15" s="18"/>
      <c r="B15" s="18"/>
      <c r="C15" s="19"/>
      <c r="D15" s="24"/>
      <c r="F15" s="22"/>
      <c r="I15" s="23"/>
    </row>
    <row r="16" spans="1:9" s="21" customFormat="1" ht="19.5" customHeight="1">
      <c r="A16" s="18"/>
      <c r="B16" s="18"/>
      <c r="C16" s="18"/>
      <c r="D16" s="13"/>
      <c r="F16" s="22"/>
      <c r="I16" s="23"/>
    </row>
    <row r="17" spans="1:6" ht="19.5" customHeight="1">
      <c r="A17" s="18"/>
      <c r="B17" s="18"/>
      <c r="C17" s="19"/>
      <c r="D17" s="25"/>
      <c r="F17" s="26"/>
    </row>
    <row r="18" spans="1:9" s="1" customFormat="1" ht="19.5" customHeight="1">
      <c r="A18" s="27"/>
      <c r="B18" s="28"/>
      <c r="C18" s="29"/>
      <c r="D18" s="13"/>
      <c r="I18" s="2"/>
    </row>
    <row r="19" spans="1:9" s="1" customFormat="1" ht="19.5" customHeight="1">
      <c r="A19" s="7"/>
      <c r="B19" s="8"/>
      <c r="C19" s="30"/>
      <c r="D19" s="31"/>
      <c r="I19" s="2"/>
    </row>
    <row r="20" spans="1:4" ht="19.5" customHeight="1">
      <c r="A20" s="17"/>
      <c r="B20" s="18"/>
      <c r="D20" s="32"/>
    </row>
    <row r="21" spans="1:4" ht="19.5" customHeight="1">
      <c r="A21" s="17"/>
      <c r="B21" s="18"/>
      <c r="C21" s="33"/>
      <c r="D21" s="34"/>
    </row>
    <row r="22" spans="1:4" ht="19.5" customHeight="1">
      <c r="A22" s="17"/>
      <c r="B22" s="18"/>
      <c r="D22" s="35"/>
    </row>
    <row r="23" spans="1:4" ht="19.5" customHeight="1">
      <c r="A23" s="36"/>
      <c r="B23" s="37"/>
      <c r="C23" s="38"/>
      <c r="D23" s="11"/>
    </row>
    <row r="24" spans="1:9" s="1" customFormat="1" ht="19.5" customHeight="1">
      <c r="A24" s="36"/>
      <c r="B24" s="39"/>
      <c r="C24" s="18"/>
      <c r="D24" s="11"/>
      <c r="I24" s="2"/>
    </row>
    <row r="25" spans="1:4" ht="19.5" customHeight="1">
      <c r="A25" s="40"/>
      <c r="B25" s="37"/>
      <c r="C25" s="18"/>
      <c r="D25" s="11"/>
    </row>
    <row r="26" spans="1:4" ht="19.5" customHeight="1">
      <c r="A26" s="40"/>
      <c r="B26" s="37"/>
      <c r="C26" s="18"/>
      <c r="D26" s="11"/>
    </row>
    <row r="27" spans="1:9" s="1" customFormat="1" ht="19.5" customHeight="1">
      <c r="A27" s="36"/>
      <c r="B27" s="39"/>
      <c r="C27" s="41"/>
      <c r="D27" s="42"/>
      <c r="I27" s="2"/>
    </row>
    <row r="28" spans="1:4" ht="19.5" customHeight="1">
      <c r="A28" s="40"/>
      <c r="B28" s="37"/>
      <c r="C28" s="18"/>
      <c r="D28" s="11"/>
    </row>
    <row r="29" spans="1:9" s="1" customFormat="1" ht="19.5" customHeight="1">
      <c r="A29" s="36"/>
      <c r="B29" s="39"/>
      <c r="C29" s="8"/>
      <c r="D29" s="42"/>
      <c r="I29" s="2"/>
    </row>
    <row r="30" spans="1:4" ht="19.5" customHeight="1">
      <c r="A30" s="40"/>
      <c r="B30" s="37"/>
      <c r="C30" s="18"/>
      <c r="D30" s="11"/>
    </row>
    <row r="31" spans="1:9" ht="19.5" customHeight="1">
      <c r="A31" s="40"/>
      <c r="B31" s="37"/>
      <c r="C31" s="18"/>
      <c r="D31" s="11"/>
      <c r="I31" s="4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 t="s">
        <v>9</v>
      </c>
      <c r="B34" s="37"/>
      <c r="C34" s="43"/>
      <c r="D34" s="11">
        <f>+D8+D9+D10+D11+D12+D13</f>
        <v>7457140.819999999</v>
      </c>
      <c r="E34" s="5"/>
      <c r="F34" s="5"/>
      <c r="I34" s="4"/>
    </row>
    <row r="35" ht="19.5" customHeight="1">
      <c r="I35" s="4"/>
    </row>
    <row r="36" spans="1:9" ht="19.5" customHeight="1">
      <c r="A36" s="44" t="s">
        <v>10</v>
      </c>
      <c r="D36" s="45">
        <f>+D3+D4+D5+D6-D34</f>
        <v>3197.579999999143</v>
      </c>
      <c r="F36" s="5"/>
      <c r="I36" s="4"/>
    </row>
    <row r="37" ht="19.5" customHeight="1">
      <c r="I37" s="4"/>
    </row>
    <row r="46" spans="1:9" ht="37.5" customHeight="1">
      <c r="A46" s="46"/>
      <c r="B46" s="47"/>
      <c r="C46" s="47"/>
      <c r="D46" s="48"/>
      <c r="I46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G28" sqref="G2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20521.92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200</v>
      </c>
    </row>
    <row r="6" ht="19.5" customHeight="1">
      <c r="A6" s="3" t="s">
        <v>4</v>
      </c>
    </row>
    <row r="7" spans="1:6" ht="42" customHeight="1">
      <c r="A7" s="51" t="s">
        <v>5</v>
      </c>
      <c r="B7" s="51"/>
      <c r="C7" s="51"/>
      <c r="D7" s="51"/>
      <c r="F7" s="6"/>
    </row>
    <row r="8" spans="1:9" s="1" customFormat="1" ht="19.5" customHeight="1">
      <c r="A8" s="7" t="s">
        <v>6</v>
      </c>
      <c r="B8" s="8"/>
      <c r="C8" s="8" t="s">
        <v>7</v>
      </c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8" t="s">
        <v>8</v>
      </c>
      <c r="D9" s="9">
        <v>19841.82</v>
      </c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11"/>
      <c r="E11" s="5"/>
      <c r="F11" s="6"/>
    </row>
    <row r="12" spans="1:9" s="16" customFormat="1" ht="19.5" customHeight="1">
      <c r="A12" s="7"/>
      <c r="B12" s="8"/>
      <c r="C12" s="12"/>
      <c r="D12" s="13"/>
      <c r="E12" s="14"/>
      <c r="F12" s="15"/>
      <c r="I12" s="14"/>
    </row>
    <row r="13" spans="1:9" s="16" customFormat="1" ht="19.5" customHeight="1">
      <c r="A13" s="7"/>
      <c r="B13" s="8"/>
      <c r="C13" s="8"/>
      <c r="D13" s="9"/>
      <c r="E13" s="14"/>
      <c r="F13" s="14"/>
      <c r="I13" s="14"/>
    </row>
    <row r="14" spans="1:9" s="21" customFormat="1" ht="19.5" customHeight="1">
      <c r="A14" s="17"/>
      <c r="B14" s="18"/>
      <c r="C14" s="19"/>
      <c r="D14" s="20"/>
      <c r="F14" s="22"/>
      <c r="I14" s="23"/>
    </row>
    <row r="15" spans="1:9" s="21" customFormat="1" ht="19.5" customHeight="1">
      <c r="A15" s="18"/>
      <c r="B15" s="18"/>
      <c r="C15" s="19"/>
      <c r="D15" s="24"/>
      <c r="F15" s="22"/>
      <c r="I15" s="23"/>
    </row>
    <row r="16" spans="1:9" s="21" customFormat="1" ht="19.5" customHeight="1">
      <c r="A16" s="18"/>
      <c r="B16" s="18"/>
      <c r="C16" s="18"/>
      <c r="D16" s="13"/>
      <c r="F16" s="22"/>
      <c r="I16" s="23"/>
    </row>
    <row r="17" spans="1:6" ht="19.5" customHeight="1">
      <c r="A17" s="18"/>
      <c r="B17" s="18"/>
      <c r="C17" s="19"/>
      <c r="D17" s="25"/>
      <c r="F17" s="26"/>
    </row>
    <row r="18" spans="1:9" s="1" customFormat="1" ht="19.5" customHeight="1">
      <c r="A18" s="27"/>
      <c r="B18" s="28"/>
      <c r="C18" s="29"/>
      <c r="D18" s="13"/>
      <c r="I18" s="2"/>
    </row>
    <row r="19" spans="1:9" s="1" customFormat="1" ht="19.5" customHeight="1">
      <c r="A19" s="7"/>
      <c r="B19" s="8"/>
      <c r="C19" s="30"/>
      <c r="D19" s="31"/>
      <c r="I19" s="2"/>
    </row>
    <row r="20" spans="1:4" ht="19.5" customHeight="1">
      <c r="A20" s="17"/>
      <c r="B20" s="18"/>
      <c r="D20" s="32"/>
    </row>
    <row r="21" spans="1:4" ht="19.5" customHeight="1">
      <c r="A21" s="17"/>
      <c r="B21" s="18"/>
      <c r="C21" s="33"/>
      <c r="D21" s="34"/>
    </row>
    <row r="22" spans="1:4" ht="19.5" customHeight="1">
      <c r="A22" s="17"/>
      <c r="B22" s="18"/>
      <c r="D22" s="35"/>
    </row>
    <row r="23" spans="1:4" ht="19.5" customHeight="1">
      <c r="A23" s="36"/>
      <c r="B23" s="37"/>
      <c r="C23" s="38"/>
      <c r="D23" s="11"/>
    </row>
    <row r="24" spans="1:9" s="1" customFormat="1" ht="19.5" customHeight="1">
      <c r="A24" s="36"/>
      <c r="B24" s="39"/>
      <c r="C24" s="18"/>
      <c r="D24" s="11"/>
      <c r="I24" s="2"/>
    </row>
    <row r="25" spans="1:4" ht="19.5" customHeight="1">
      <c r="A25" s="40"/>
      <c r="B25" s="37"/>
      <c r="C25" s="18"/>
      <c r="D25" s="11"/>
    </row>
    <row r="26" spans="1:4" ht="19.5" customHeight="1">
      <c r="A26" s="40"/>
      <c r="B26" s="37"/>
      <c r="C26" s="18"/>
      <c r="D26" s="11"/>
    </row>
    <row r="27" spans="1:9" s="1" customFormat="1" ht="19.5" customHeight="1">
      <c r="A27" s="36"/>
      <c r="B27" s="39"/>
      <c r="C27" s="41"/>
      <c r="D27" s="42"/>
      <c r="I27" s="2"/>
    </row>
    <row r="28" spans="1:4" ht="19.5" customHeight="1">
      <c r="A28" s="40"/>
      <c r="B28" s="37"/>
      <c r="C28" s="18"/>
      <c r="D28" s="11"/>
    </row>
    <row r="29" spans="1:9" s="1" customFormat="1" ht="19.5" customHeight="1">
      <c r="A29" s="36"/>
      <c r="B29" s="39"/>
      <c r="C29" s="8"/>
      <c r="D29" s="42"/>
      <c r="I29" s="2"/>
    </row>
    <row r="30" spans="1:4" ht="19.5" customHeight="1">
      <c r="A30" s="40"/>
      <c r="B30" s="37"/>
      <c r="C30" s="18"/>
      <c r="D30" s="11"/>
    </row>
    <row r="31" spans="1:9" ht="19.5" customHeight="1">
      <c r="A31" s="40"/>
      <c r="B31" s="37"/>
      <c r="C31" s="18"/>
      <c r="D31" s="11"/>
      <c r="I31" s="4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 t="s">
        <v>9</v>
      </c>
      <c r="B34" s="37"/>
      <c r="C34" s="43"/>
      <c r="D34" s="11">
        <f>+D10+D9+D8</f>
        <v>19841.82</v>
      </c>
      <c r="E34" s="5"/>
      <c r="F34" s="5"/>
      <c r="I34" s="4"/>
    </row>
    <row r="35" ht="19.5" customHeight="1">
      <c r="I35" s="4"/>
    </row>
    <row r="36" spans="1:9" ht="19.5" customHeight="1">
      <c r="A36" s="44" t="s">
        <v>10</v>
      </c>
      <c r="D36" s="45">
        <f>+D3+D4+D5+D6+-D34</f>
        <v>880.0999999999985</v>
      </c>
      <c r="F36" s="5"/>
      <c r="I36" s="4"/>
    </row>
    <row r="37" ht="19.5" customHeight="1">
      <c r="I37" s="4"/>
    </row>
    <row r="46" spans="1:9" ht="37.5" customHeight="1">
      <c r="A46" s="46"/>
      <c r="B46" s="47"/>
      <c r="C46" s="47"/>
      <c r="D46" s="48"/>
      <c r="I46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2">
      <selection activeCell="D37" sqref="D3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522967.47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350+2500</f>
        <v>2850</v>
      </c>
    </row>
    <row r="6" spans="1:4" ht="19.5" customHeight="1">
      <c r="A6" s="3" t="s">
        <v>4</v>
      </c>
      <c r="D6" s="5">
        <v>2515670.97</v>
      </c>
    </row>
    <row r="7" spans="1:6" ht="42" customHeight="1">
      <c r="A7" s="51" t="s">
        <v>84</v>
      </c>
      <c r="B7" s="51"/>
      <c r="C7" s="51"/>
      <c r="D7" s="51"/>
      <c r="F7" s="6"/>
    </row>
    <row r="8" spans="1:9" s="1" customFormat="1" ht="19.5" customHeight="1">
      <c r="A8" s="7" t="s">
        <v>73</v>
      </c>
      <c r="B8" s="8"/>
      <c r="C8" s="8" t="s">
        <v>71</v>
      </c>
      <c r="D8" s="9">
        <f>+D9+D10+D11+D12+D13+D14+D15+D16</f>
        <v>194945.97999999998</v>
      </c>
      <c r="E8" s="2"/>
      <c r="F8" s="10">
        <v>1</v>
      </c>
      <c r="I8" s="2"/>
    </row>
    <row r="9" spans="1:9" s="1" customFormat="1" ht="19.5" customHeight="1">
      <c r="A9" s="7"/>
      <c r="B9" s="8"/>
      <c r="C9" s="18" t="s">
        <v>74</v>
      </c>
      <c r="D9" s="25">
        <f>1428+2856</f>
        <v>4284</v>
      </c>
      <c r="E9" s="2"/>
      <c r="F9" s="10"/>
      <c r="I9" s="2"/>
    </row>
    <row r="10" spans="1:9" s="1" customFormat="1" ht="19.5" customHeight="1">
      <c r="A10" s="7"/>
      <c r="B10" s="8"/>
      <c r="C10" s="18" t="s">
        <v>75</v>
      </c>
      <c r="D10" s="25">
        <f>900+15498+22292+3584+15444+6224+1020+768+3456+1936+540+907.5+7440+4730+510</f>
        <v>85249.5</v>
      </c>
      <c r="E10" s="2"/>
      <c r="F10" s="10"/>
      <c r="I10" s="2"/>
    </row>
    <row r="11" spans="1:6" ht="19.5" customHeight="1">
      <c r="A11" s="7"/>
      <c r="B11" s="8"/>
      <c r="C11" s="18" t="s">
        <v>72</v>
      </c>
      <c r="D11" s="11">
        <f>11117.52+10230+12096.96+6820</f>
        <v>40264.479999999996</v>
      </c>
      <c r="E11" s="5"/>
      <c r="F11" s="6"/>
    </row>
    <row r="12" spans="1:6" ht="19.5" customHeight="1">
      <c r="A12" s="7"/>
      <c r="B12" s="8"/>
      <c r="C12" s="18" t="s">
        <v>77</v>
      </c>
      <c r="D12" s="11">
        <f>2184+12456+2184</f>
        <v>16824</v>
      </c>
      <c r="E12" s="5"/>
      <c r="F12" s="6"/>
    </row>
    <row r="13" spans="1:9" s="16" customFormat="1" ht="19.5" customHeight="1">
      <c r="A13" s="7"/>
      <c r="B13" s="8"/>
      <c r="C13" s="19" t="s">
        <v>78</v>
      </c>
      <c r="D13" s="13">
        <v>18700</v>
      </c>
      <c r="E13" s="14"/>
      <c r="F13" s="15"/>
      <c r="I13" s="14"/>
    </row>
    <row r="14" spans="1:9" s="16" customFormat="1" ht="19.5" customHeight="1">
      <c r="A14" s="7"/>
      <c r="B14" s="8"/>
      <c r="C14" s="18" t="s">
        <v>79</v>
      </c>
      <c r="D14" s="25">
        <v>1698</v>
      </c>
      <c r="E14" s="14"/>
      <c r="F14" s="14"/>
      <c r="I14" s="14"/>
    </row>
    <row r="15" spans="1:9" s="21" customFormat="1" ht="19.5" customHeight="1">
      <c r="A15" s="17"/>
      <c r="B15" s="18"/>
      <c r="C15" s="19" t="s">
        <v>80</v>
      </c>
      <c r="D15" s="49">
        <v>20726</v>
      </c>
      <c r="F15" s="22"/>
      <c r="I15" s="23"/>
    </row>
    <row r="16" spans="1:9" s="21" customFormat="1" ht="19.5" customHeight="1">
      <c r="A16" s="18"/>
      <c r="B16" s="18"/>
      <c r="C16" s="19" t="s">
        <v>81</v>
      </c>
      <c r="D16" s="13">
        <v>7200</v>
      </c>
      <c r="F16" s="22"/>
      <c r="I16" s="23"/>
    </row>
    <row r="17" spans="1:9" s="16" customFormat="1" ht="19.5" customHeight="1">
      <c r="A17" s="8">
        <v>62</v>
      </c>
      <c r="B17" s="8"/>
      <c r="C17" s="12" t="s">
        <v>85</v>
      </c>
      <c r="D17" s="24">
        <v>8360</v>
      </c>
      <c r="F17" s="15"/>
      <c r="I17" s="14"/>
    </row>
    <row r="18" spans="1:9" s="21" customFormat="1" ht="19.5" customHeight="1">
      <c r="A18" s="18"/>
      <c r="B18" s="18"/>
      <c r="C18" s="18" t="s">
        <v>82</v>
      </c>
      <c r="D18" s="13">
        <f>1760+3300+3300</f>
        <v>8360</v>
      </c>
      <c r="F18" s="22"/>
      <c r="I18" s="23"/>
    </row>
    <row r="19" spans="1:9" s="1" customFormat="1" ht="19.5" customHeight="1">
      <c r="A19" s="8" t="s">
        <v>11</v>
      </c>
      <c r="B19" s="8"/>
      <c r="C19" s="12" t="s">
        <v>76</v>
      </c>
      <c r="D19" s="9">
        <v>2515670.97</v>
      </c>
      <c r="F19" s="50"/>
      <c r="I19" s="2"/>
    </row>
    <row r="20" spans="1:9" s="1" customFormat="1" ht="19.5" customHeight="1">
      <c r="A20" s="27"/>
      <c r="B20" s="28"/>
      <c r="C20" s="29"/>
      <c r="D20" s="13"/>
      <c r="I20" s="2"/>
    </row>
    <row r="21" spans="1:9" s="1" customFormat="1" ht="19.5" customHeight="1">
      <c r="A21" s="7"/>
      <c r="B21" s="8"/>
      <c r="C21" s="30"/>
      <c r="D21" s="31"/>
      <c r="I21" s="2"/>
    </row>
    <row r="22" spans="1:4" ht="19.5" customHeight="1">
      <c r="A22" s="17"/>
      <c r="B22" s="18"/>
      <c r="D22" s="32"/>
    </row>
    <row r="23" spans="1:4" ht="19.5" customHeight="1">
      <c r="A23" s="17"/>
      <c r="B23" s="18"/>
      <c r="C23" s="33"/>
      <c r="D23" s="34"/>
    </row>
    <row r="24" spans="1:4" ht="19.5" customHeight="1">
      <c r="A24" s="17"/>
      <c r="B24" s="18"/>
      <c r="D24" s="35"/>
    </row>
    <row r="25" spans="1:4" ht="19.5" customHeight="1">
      <c r="A25" s="36"/>
      <c r="B25" s="37"/>
      <c r="C25" s="38"/>
      <c r="D25" s="11"/>
    </row>
    <row r="26" spans="1:9" s="1" customFormat="1" ht="19.5" customHeight="1">
      <c r="A26" s="36"/>
      <c r="B26" s="39"/>
      <c r="C26" s="18"/>
      <c r="D26" s="11"/>
      <c r="I26" s="2"/>
    </row>
    <row r="27" spans="1:4" ht="19.5" customHeight="1">
      <c r="A27" s="40"/>
      <c r="B27" s="37"/>
      <c r="C27" s="18"/>
      <c r="D27" s="11"/>
    </row>
    <row r="28" spans="1:4" ht="19.5" customHeight="1">
      <c r="A28" s="40"/>
      <c r="B28" s="37"/>
      <c r="C28" s="18"/>
      <c r="D28" s="11"/>
    </row>
    <row r="29" spans="1:9" s="1" customFormat="1" ht="19.5" customHeight="1">
      <c r="A29" s="36"/>
      <c r="B29" s="39"/>
      <c r="C29" s="41"/>
      <c r="D29" s="42"/>
      <c r="I29" s="2"/>
    </row>
    <row r="30" spans="1:4" ht="19.5" customHeight="1">
      <c r="A30" s="40"/>
      <c r="B30" s="37"/>
      <c r="C30" s="18"/>
      <c r="D30" s="11"/>
    </row>
    <row r="31" spans="1:9" s="1" customFormat="1" ht="19.5" customHeight="1">
      <c r="A31" s="36"/>
      <c r="B31" s="39"/>
      <c r="C31" s="8"/>
      <c r="D31" s="42"/>
      <c r="I31" s="2"/>
    </row>
    <row r="32" spans="1:4" ht="19.5" customHeight="1">
      <c r="A32" s="40"/>
      <c r="B32" s="37"/>
      <c r="C32" s="18"/>
      <c r="D32" s="11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/>
      <c r="B35" s="37"/>
      <c r="C35" s="18"/>
      <c r="D35" s="11"/>
      <c r="I35" s="4"/>
    </row>
    <row r="36" spans="1:9" ht="19.5" customHeight="1">
      <c r="A36" s="40" t="s">
        <v>9</v>
      </c>
      <c r="B36" s="37"/>
      <c r="C36" s="43"/>
      <c r="D36" s="11">
        <f>+D8+D17+D19</f>
        <v>2718976.95</v>
      </c>
      <c r="E36" s="5"/>
      <c r="F36" s="5"/>
      <c r="I36" s="4"/>
    </row>
    <row r="37" ht="19.5" customHeight="1">
      <c r="I37" s="4"/>
    </row>
    <row r="38" spans="1:9" ht="19.5" customHeight="1">
      <c r="A38" s="44" t="s">
        <v>10</v>
      </c>
      <c r="D38" s="45">
        <f>+D3+D4+D5+D6-D36</f>
        <v>322511.4900000002</v>
      </c>
      <c r="F38" s="5"/>
      <c r="I38" s="4"/>
    </row>
    <row r="39" ht="19.5" customHeight="1">
      <c r="I39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  <row r="61" spans="1:9" ht="37.5" customHeight="1">
      <c r="A61" s="46"/>
      <c r="B61" s="47"/>
      <c r="C61" s="47"/>
      <c r="D61" s="48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13" sqref="D1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698594.13</v>
      </c>
    </row>
    <row r="4" spans="1:4" ht="19.5" customHeight="1">
      <c r="A4" s="3" t="s">
        <v>2</v>
      </c>
      <c r="D4" s="5">
        <f>205919.58+8360</f>
        <v>214279.58</v>
      </c>
    </row>
    <row r="5" spans="1:4" ht="19.5" customHeight="1">
      <c r="A5" s="3" t="s">
        <v>3</v>
      </c>
      <c r="D5" s="5">
        <v>650</v>
      </c>
    </row>
    <row r="6" spans="1:4" ht="19.5" customHeight="1">
      <c r="A6" s="3" t="s">
        <v>4</v>
      </c>
      <c r="D6" s="5">
        <v>0</v>
      </c>
    </row>
    <row r="7" spans="1:6" ht="42" customHeight="1">
      <c r="A7" s="51" t="s">
        <v>63</v>
      </c>
      <c r="B7" s="51"/>
      <c r="C7" s="51"/>
      <c r="D7" s="51"/>
      <c r="F7" s="6"/>
    </row>
    <row r="8" spans="1:9" s="1" customFormat="1" ht="19.5" customHeight="1">
      <c r="A8" s="7" t="s">
        <v>25</v>
      </c>
      <c r="B8" s="8"/>
      <c r="C8" s="8" t="s">
        <v>7</v>
      </c>
      <c r="D8" s="9">
        <f>+D9+D10+D11+D12+D13+D14+D15+D16</f>
        <v>344249.44</v>
      </c>
      <c r="E8" s="2"/>
      <c r="F8" s="10">
        <v>1</v>
      </c>
      <c r="I8" s="2"/>
    </row>
    <row r="9" spans="1:9" s="1" customFormat="1" ht="19.5" customHeight="1">
      <c r="A9" s="7"/>
      <c r="B9" s="8"/>
      <c r="C9" s="18" t="s">
        <v>64</v>
      </c>
      <c r="D9" s="25">
        <v>8400</v>
      </c>
      <c r="E9" s="2"/>
      <c r="F9" s="10"/>
      <c r="I9" s="2"/>
    </row>
    <row r="10" spans="1:9" s="1" customFormat="1" ht="19.5" customHeight="1">
      <c r="A10" s="7"/>
      <c r="B10" s="8"/>
      <c r="C10" s="18" t="s">
        <v>65</v>
      </c>
      <c r="D10" s="25">
        <v>38790</v>
      </c>
      <c r="E10" s="2"/>
      <c r="F10" s="10"/>
      <c r="I10" s="2"/>
    </row>
    <row r="11" spans="1:6" ht="19.5" customHeight="1">
      <c r="A11" s="7"/>
      <c r="B11" s="8"/>
      <c r="C11" s="18" t="s">
        <v>66</v>
      </c>
      <c r="D11" s="11">
        <f>6010+7620</f>
        <v>13630</v>
      </c>
      <c r="E11" s="5"/>
      <c r="F11" s="6"/>
    </row>
    <row r="12" spans="1:6" ht="19.5" customHeight="1">
      <c r="A12" s="7"/>
      <c r="B12" s="8"/>
      <c r="C12" s="18" t="s">
        <v>67</v>
      </c>
      <c r="D12" s="11">
        <f>18690+6720</f>
        <v>25410</v>
      </c>
      <c r="E12" s="5"/>
      <c r="F12" s="6"/>
    </row>
    <row r="13" spans="1:9" s="16" customFormat="1" ht="19.5" customHeight="1">
      <c r="A13" s="7"/>
      <c r="B13" s="8"/>
      <c r="C13" s="19" t="s">
        <v>68</v>
      </c>
      <c r="D13" s="13">
        <v>49159.44</v>
      </c>
      <c r="E13" s="14"/>
      <c r="F13" s="15"/>
      <c r="I13" s="14"/>
    </row>
    <row r="14" spans="1:9" s="16" customFormat="1" ht="19.5" customHeight="1">
      <c r="A14" s="7"/>
      <c r="B14" s="8"/>
      <c r="C14" s="18" t="s">
        <v>69</v>
      </c>
      <c r="D14" s="25">
        <v>11700</v>
      </c>
      <c r="E14" s="14"/>
      <c r="F14" s="14"/>
      <c r="I14" s="14"/>
    </row>
    <row r="15" spans="1:9" s="21" customFormat="1" ht="19.5" customHeight="1">
      <c r="A15" s="17"/>
      <c r="B15" s="18"/>
      <c r="C15" s="19" t="s">
        <v>70</v>
      </c>
      <c r="D15" s="49">
        <v>30000</v>
      </c>
      <c r="F15" s="22"/>
      <c r="I15" s="23"/>
    </row>
    <row r="16" spans="1:9" s="21" customFormat="1" ht="19.5" customHeight="1">
      <c r="A16" s="18"/>
      <c r="B16" s="18"/>
      <c r="C16" s="19" t="s">
        <v>30</v>
      </c>
      <c r="D16" s="13">
        <f>20400+26400+20400+14760+19200+7200+22800+24000+12000</f>
        <v>167160</v>
      </c>
      <c r="F16" s="22"/>
      <c r="I16" s="23"/>
    </row>
    <row r="17" spans="1:9" s="16" customFormat="1" ht="19.5" customHeight="1">
      <c r="A17" s="8">
        <v>64</v>
      </c>
      <c r="B17" s="8"/>
      <c r="C17" s="8" t="s">
        <v>71</v>
      </c>
      <c r="D17" s="24">
        <f>+D18</f>
        <v>46306.8</v>
      </c>
      <c r="F17" s="15"/>
      <c r="I17" s="14"/>
    </row>
    <row r="18" spans="1:6" ht="19.5" customHeight="1">
      <c r="A18" s="18"/>
      <c r="B18" s="18"/>
      <c r="C18" s="19" t="s">
        <v>72</v>
      </c>
      <c r="D18" s="25">
        <f>3300+23650+19356.8</f>
        <v>46306.8</v>
      </c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+D8+D17</f>
        <v>390556.24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+D3+D4+D5-D35</f>
        <v>522967.47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197569.13</v>
      </c>
    </row>
    <row r="4" spans="1:4" ht="19.5" customHeight="1">
      <c r="A4" s="3" t="s">
        <v>2</v>
      </c>
      <c r="D4" s="5">
        <v>500125</v>
      </c>
    </row>
    <row r="5" spans="1:4" ht="19.5" customHeight="1">
      <c r="A5" s="3" t="s">
        <v>3</v>
      </c>
      <c r="D5" s="5">
        <v>900</v>
      </c>
    </row>
    <row r="6" spans="1:4" ht="19.5" customHeight="1">
      <c r="A6" s="3" t="s">
        <v>4</v>
      </c>
      <c r="D6" s="5">
        <v>0</v>
      </c>
    </row>
    <row r="7" spans="1:6" ht="42" customHeight="1">
      <c r="A7" s="51" t="s">
        <v>62</v>
      </c>
      <c r="B7" s="51"/>
      <c r="C7" s="51"/>
      <c r="D7" s="51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8"/>
      <c r="D9" s="25"/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698594.13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D18" sqref="D1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194519.13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3050</v>
      </c>
    </row>
    <row r="6" spans="1:4" ht="19.5" customHeight="1">
      <c r="A6" s="3" t="s">
        <v>4</v>
      </c>
      <c r="D6" s="5">
        <v>0</v>
      </c>
    </row>
    <row r="7" spans="1:6" ht="42" customHeight="1">
      <c r="A7" s="51" t="s">
        <v>61</v>
      </c>
      <c r="B7" s="51"/>
      <c r="C7" s="51"/>
      <c r="D7" s="51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8"/>
      <c r="D9" s="25"/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197569.13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D11" sqref="D11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317914.14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450</v>
      </c>
    </row>
    <row r="6" spans="1:4" ht="19.5" customHeight="1">
      <c r="A6" s="3" t="s">
        <v>4</v>
      </c>
      <c r="D6" s="5">
        <v>0</v>
      </c>
    </row>
    <row r="7" spans="1:6" ht="42" customHeight="1">
      <c r="A7" s="51" t="s">
        <v>58</v>
      </c>
      <c r="B7" s="51"/>
      <c r="C7" s="51"/>
      <c r="D7" s="51"/>
      <c r="F7" s="6"/>
    </row>
    <row r="8" spans="1:9" s="1" customFormat="1" ht="19.5" customHeight="1">
      <c r="A8" s="7" t="s">
        <v>25</v>
      </c>
      <c r="B8" s="8"/>
      <c r="C8" s="8" t="s">
        <v>7</v>
      </c>
      <c r="D8" s="9">
        <f>+D9+D10+D11</f>
        <v>123845.01</v>
      </c>
      <c r="E8" s="2"/>
      <c r="F8" s="10">
        <v>1</v>
      </c>
      <c r="I8" s="2"/>
    </row>
    <row r="9" spans="1:9" s="1" customFormat="1" ht="19.5" customHeight="1">
      <c r="A9" s="7"/>
      <c r="B9" s="8"/>
      <c r="C9" s="18" t="s">
        <v>59</v>
      </c>
      <c r="D9" s="25">
        <v>53419.94</v>
      </c>
      <c r="E9" s="2"/>
      <c r="F9" s="10"/>
      <c r="I9" s="2"/>
    </row>
    <row r="10" spans="1:9" s="1" customFormat="1" ht="19.5" customHeight="1">
      <c r="A10" s="7"/>
      <c r="B10" s="8"/>
      <c r="C10" s="18" t="s">
        <v>60</v>
      </c>
      <c r="D10" s="25">
        <f>64347.7+406.78</f>
        <v>64754.479999999996</v>
      </c>
      <c r="E10" s="2"/>
      <c r="F10" s="10"/>
      <c r="I10" s="2"/>
    </row>
    <row r="11" spans="1:6" ht="19.5" customHeight="1">
      <c r="A11" s="7"/>
      <c r="B11" s="8"/>
      <c r="C11" s="18" t="s">
        <v>48</v>
      </c>
      <c r="D11" s="11">
        <f>5490.59+180</f>
        <v>5670.59</v>
      </c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</f>
        <v>123845.01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194519.13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317014.14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900</v>
      </c>
    </row>
    <row r="6" spans="1:4" ht="19.5" customHeight="1">
      <c r="A6" s="3" t="s">
        <v>4</v>
      </c>
      <c r="D6" s="5">
        <v>0</v>
      </c>
    </row>
    <row r="7" spans="1:6" ht="42" customHeight="1">
      <c r="A7" s="51" t="s">
        <v>57</v>
      </c>
      <c r="B7" s="51"/>
      <c r="C7" s="51"/>
      <c r="D7" s="51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8"/>
      <c r="D9" s="25"/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+D8+D9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317914.14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: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316314.14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700</v>
      </c>
    </row>
    <row r="6" spans="1:4" ht="19.5" customHeight="1">
      <c r="A6" s="3" t="s">
        <v>4</v>
      </c>
      <c r="D6" s="5">
        <v>0</v>
      </c>
    </row>
    <row r="7" spans="1:6" ht="42" customHeight="1">
      <c r="A7" s="51" t="s">
        <v>56</v>
      </c>
      <c r="B7" s="51"/>
      <c r="C7" s="51"/>
      <c r="D7" s="51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8"/>
      <c r="D9" s="25"/>
      <c r="E9" s="2"/>
      <c r="F9" s="10"/>
      <c r="I9" s="2"/>
    </row>
    <row r="10" spans="1:9" s="1" customFormat="1" ht="19.5" customHeight="1">
      <c r="A10" s="7"/>
      <c r="B10" s="8"/>
      <c r="C10" s="18"/>
      <c r="D10" s="25"/>
      <c r="E10" s="2"/>
      <c r="F10" s="10"/>
      <c r="I10" s="2"/>
    </row>
    <row r="11" spans="1:6" ht="19.5" customHeight="1">
      <c r="A11" s="7"/>
      <c r="B11" s="8"/>
      <c r="C11" s="18"/>
      <c r="D11" s="11"/>
      <c r="E11" s="5"/>
      <c r="F11" s="6"/>
    </row>
    <row r="12" spans="1:6" ht="19.5" customHeight="1">
      <c r="A12" s="7"/>
      <c r="B12" s="8"/>
      <c r="C12" s="18"/>
      <c r="D12" s="11"/>
      <c r="E12" s="5"/>
      <c r="F12" s="6"/>
    </row>
    <row r="13" spans="1:9" s="16" customFormat="1" ht="19.5" customHeight="1">
      <c r="A13" s="7"/>
      <c r="B13" s="8"/>
      <c r="C13" s="12"/>
      <c r="D13" s="13"/>
      <c r="E13" s="14"/>
      <c r="F13" s="15"/>
      <c r="I13" s="14"/>
    </row>
    <row r="14" spans="1:9" s="16" customFormat="1" ht="19.5" customHeight="1">
      <c r="A14" s="7"/>
      <c r="B14" s="8"/>
      <c r="C14" s="8"/>
      <c r="D14" s="9"/>
      <c r="E14" s="14"/>
      <c r="F14" s="14"/>
      <c r="I14" s="14"/>
    </row>
    <row r="15" spans="1:9" s="21" customFormat="1" ht="19.5" customHeight="1">
      <c r="A15" s="17"/>
      <c r="B15" s="18"/>
      <c r="C15" s="19"/>
      <c r="D15" s="20"/>
      <c r="F15" s="22"/>
      <c r="I15" s="23"/>
    </row>
    <row r="16" spans="1:9" s="21" customFormat="1" ht="19.5" customHeight="1">
      <c r="A16" s="18"/>
      <c r="B16" s="18"/>
      <c r="C16" s="19"/>
      <c r="D16" s="24"/>
      <c r="F16" s="22"/>
      <c r="I16" s="23"/>
    </row>
    <row r="17" spans="1:9" s="21" customFormat="1" ht="19.5" customHeight="1">
      <c r="A17" s="18"/>
      <c r="B17" s="18"/>
      <c r="C17" s="18"/>
      <c r="D17" s="13"/>
      <c r="F17" s="22"/>
      <c r="I17" s="23"/>
    </row>
    <row r="18" spans="1:6" ht="19.5" customHeight="1">
      <c r="A18" s="18"/>
      <c r="B18" s="18"/>
      <c r="C18" s="19"/>
      <c r="D18" s="25"/>
      <c r="F18" s="26"/>
    </row>
    <row r="19" spans="1:9" s="1" customFormat="1" ht="19.5" customHeight="1">
      <c r="A19" s="27"/>
      <c r="B19" s="28"/>
      <c r="C19" s="29"/>
      <c r="D19" s="13"/>
      <c r="I19" s="2"/>
    </row>
    <row r="20" spans="1:9" s="1" customFormat="1" ht="19.5" customHeight="1">
      <c r="A20" s="7"/>
      <c r="B20" s="8"/>
      <c r="C20" s="30"/>
      <c r="D20" s="31"/>
      <c r="I20" s="2"/>
    </row>
    <row r="21" spans="1:4" ht="19.5" customHeight="1">
      <c r="A21" s="17"/>
      <c r="B21" s="18"/>
      <c r="D21" s="32"/>
    </row>
    <row r="22" spans="1:4" ht="19.5" customHeight="1">
      <c r="A22" s="17"/>
      <c r="B22" s="18"/>
      <c r="C22" s="33"/>
      <c r="D22" s="34"/>
    </row>
    <row r="23" spans="1:4" ht="19.5" customHeight="1">
      <c r="A23" s="17"/>
      <c r="B23" s="18"/>
      <c r="D23" s="35"/>
    </row>
    <row r="24" spans="1:4" ht="19.5" customHeight="1">
      <c r="A24" s="36"/>
      <c r="B24" s="37"/>
      <c r="C24" s="38"/>
      <c r="D24" s="11"/>
    </row>
    <row r="25" spans="1:9" s="1" customFormat="1" ht="19.5" customHeight="1">
      <c r="A25" s="36"/>
      <c r="B25" s="39"/>
      <c r="C25" s="18"/>
      <c r="D25" s="11"/>
      <c r="I25" s="2"/>
    </row>
    <row r="26" spans="1:4" ht="19.5" customHeight="1">
      <c r="A26" s="40"/>
      <c r="B26" s="37"/>
      <c r="C26" s="18"/>
      <c r="D26" s="11"/>
    </row>
    <row r="27" spans="1:4" ht="19.5" customHeight="1">
      <c r="A27" s="40"/>
      <c r="B27" s="37"/>
      <c r="C27" s="18"/>
      <c r="D27" s="11"/>
    </row>
    <row r="28" spans="1:9" s="1" customFormat="1" ht="19.5" customHeight="1">
      <c r="A28" s="36"/>
      <c r="B28" s="39"/>
      <c r="C28" s="41"/>
      <c r="D28" s="42"/>
      <c r="I28" s="2"/>
    </row>
    <row r="29" spans="1:4" ht="19.5" customHeight="1">
      <c r="A29" s="40"/>
      <c r="B29" s="37"/>
      <c r="C29" s="18"/>
      <c r="D29" s="11"/>
    </row>
    <row r="30" spans="1:9" s="1" customFormat="1" ht="19.5" customHeight="1">
      <c r="A30" s="36"/>
      <c r="B30" s="39"/>
      <c r="C30" s="8"/>
      <c r="D30" s="42"/>
      <c r="I30" s="2"/>
    </row>
    <row r="31" spans="1:4" ht="19.5" customHeight="1">
      <c r="A31" s="40"/>
      <c r="B31" s="37"/>
      <c r="C31" s="18"/>
      <c r="D31" s="11"/>
    </row>
    <row r="32" spans="1:9" ht="19.5" customHeight="1">
      <c r="A32" s="40"/>
      <c r="B32" s="37"/>
      <c r="C32" s="18"/>
      <c r="D32" s="11"/>
      <c r="I32" s="4"/>
    </row>
    <row r="33" spans="1:9" ht="19.5" customHeight="1">
      <c r="A33" s="40"/>
      <c r="B33" s="37"/>
      <c r="C33" s="18"/>
      <c r="D33" s="11"/>
      <c r="I33" s="4"/>
    </row>
    <row r="34" spans="1:9" ht="19.5" customHeight="1">
      <c r="A34" s="40"/>
      <c r="B34" s="37"/>
      <c r="C34" s="18"/>
      <c r="D34" s="11"/>
      <c r="I34" s="4"/>
    </row>
    <row r="35" spans="1:9" ht="19.5" customHeight="1">
      <c r="A35" s="40" t="s">
        <v>9</v>
      </c>
      <c r="B35" s="37"/>
      <c r="C35" s="43"/>
      <c r="D35" s="11">
        <f>+D8+D9</f>
        <v>0</v>
      </c>
      <c r="E35" s="5"/>
      <c r="F35" s="5"/>
      <c r="I35" s="4"/>
    </row>
    <row r="36" ht="19.5" customHeight="1">
      <c r="I36" s="4"/>
    </row>
    <row r="37" spans="1:9" ht="19.5" customHeight="1">
      <c r="A37" s="44" t="s">
        <v>10</v>
      </c>
      <c r="D37" s="45">
        <f>+D3+D4+D5+D6-D35</f>
        <v>317014.14</v>
      </c>
      <c r="F37" s="5"/>
      <c r="I37" s="4"/>
    </row>
    <row r="38" ht="19.5" customHeight="1">
      <c r="I38" s="4"/>
    </row>
    <row r="47" spans="1:9" ht="37.5" customHeight="1">
      <c r="A47" s="46"/>
      <c r="B47" s="47"/>
      <c r="C47" s="47"/>
      <c r="D47" s="48"/>
      <c r="I47" s="4"/>
    </row>
    <row r="48" spans="1:9" ht="37.5" customHeight="1">
      <c r="A48" s="46"/>
      <c r="B48" s="47"/>
      <c r="C48" s="47"/>
      <c r="D48" s="48"/>
      <c r="I48" s="4"/>
    </row>
    <row r="49" spans="1:9" ht="37.5" customHeight="1">
      <c r="A49" s="46"/>
      <c r="B49" s="47"/>
      <c r="C49" s="47"/>
      <c r="D49" s="48"/>
      <c r="I49" s="4"/>
    </row>
    <row r="50" spans="1:9" ht="37.5" customHeight="1">
      <c r="A50" s="46"/>
      <c r="B50" s="47"/>
      <c r="C50" s="47"/>
      <c r="D50" s="48"/>
      <c r="I50" s="4"/>
    </row>
    <row r="51" spans="1:9" ht="37.5" customHeight="1">
      <c r="A51" s="46"/>
      <c r="B51" s="47"/>
      <c r="C51" s="47"/>
      <c r="D51" s="48"/>
      <c r="I51" s="4"/>
    </row>
    <row r="52" spans="1:9" ht="37.5" customHeight="1">
      <c r="A52" s="46"/>
      <c r="B52" s="47"/>
      <c r="C52" s="47"/>
      <c r="D52" s="48"/>
      <c r="I52" s="4"/>
    </row>
    <row r="53" spans="1:9" ht="37.5" customHeight="1">
      <c r="A53" s="46"/>
      <c r="B53" s="47"/>
      <c r="C53" s="47"/>
      <c r="D53" s="48"/>
      <c r="I53" s="4"/>
    </row>
    <row r="54" spans="1:9" ht="37.5" customHeight="1">
      <c r="A54" s="46"/>
      <c r="B54" s="47"/>
      <c r="C54" s="47"/>
      <c r="D54" s="48"/>
      <c r="I54" s="4"/>
    </row>
    <row r="55" spans="1:9" ht="37.5" customHeight="1">
      <c r="A55" s="46"/>
      <c r="B55" s="47"/>
      <c r="C55" s="47"/>
      <c r="D55" s="48"/>
      <c r="I55" s="4"/>
    </row>
    <row r="56" spans="1:9" ht="37.5" customHeight="1">
      <c r="A56" s="46"/>
      <c r="B56" s="47"/>
      <c r="C56" s="47"/>
      <c r="D56" s="48"/>
      <c r="I56" s="4"/>
    </row>
    <row r="57" spans="1:9" ht="37.5" customHeight="1">
      <c r="A57" s="46"/>
      <c r="B57" s="47"/>
      <c r="C57" s="47"/>
      <c r="D57" s="48"/>
      <c r="I57" s="4"/>
    </row>
    <row r="58" spans="1:9" ht="37.5" customHeight="1">
      <c r="A58" s="46"/>
      <c r="B58" s="47"/>
      <c r="C58" s="47"/>
      <c r="D58" s="48"/>
      <c r="I58" s="4"/>
    </row>
    <row r="59" spans="1:9" ht="37.5" customHeight="1">
      <c r="A59" s="46"/>
      <c r="B59" s="47"/>
      <c r="C59" s="47"/>
      <c r="D59" s="48"/>
      <c r="I59" s="4"/>
    </row>
    <row r="60" spans="1:9" ht="37.5" customHeight="1">
      <c r="A60" s="46"/>
      <c r="B60" s="47"/>
      <c r="C60" s="47"/>
      <c r="D60" s="48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2021-09-02T05:28:06Z</dcterms:created>
  <dcterms:modified xsi:type="dcterms:W3CDTF">2021-10-04T10:33:20Z</dcterms:modified>
  <cp:category/>
  <cp:version/>
  <cp:contentType/>
  <cp:contentStatus/>
</cp:coreProperties>
</file>