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3"/>
  </bookViews>
  <sheets>
    <sheet name="2805" sheetId="1" r:id="rId1"/>
    <sheet name="2705" sheetId="2" r:id="rId2"/>
    <sheet name="2605" sheetId="3" r:id="rId3"/>
    <sheet name="2505" sheetId="4" r:id="rId4"/>
    <sheet name="2405" sheetId="5" r:id="rId5"/>
    <sheet name="2005" sheetId="6" r:id="rId6"/>
    <sheet name="1905" sheetId="7" r:id="rId7"/>
    <sheet name="1805" sheetId="8" r:id="rId8"/>
    <sheet name="1705" sheetId="9" r:id="rId9"/>
    <sheet name="1405" sheetId="10" r:id="rId10"/>
    <sheet name="1305" sheetId="11" r:id="rId11"/>
    <sheet name="1205" sheetId="12" r:id="rId12"/>
    <sheet name="1105" sheetId="13" r:id="rId13"/>
    <sheet name="1005" sheetId="14" r:id="rId14"/>
    <sheet name="0705" sheetId="15" r:id="rId15"/>
    <sheet name="0605" sheetId="16" r:id="rId16"/>
    <sheet name="0505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<sst xmlns="http://schemas.openxmlformats.org/spreadsheetml/2006/main" count="192" uniqueCount="57">
  <si>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</si>
  <si>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</si>
  <si>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</si>
  <si>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</si>
  <si>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</si>
  <si>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29.04.2021.</t>
  </si>
  <si>
    <t>06e</t>
  </si>
  <si>
    <t>materijalni</t>
  </si>
  <si>
    <t>vodovod</t>
  </si>
  <si>
    <t>dnevnice</t>
  </si>
  <si>
    <t>Ukupno izvrsena placanja</t>
  </si>
  <si>
    <t>Stanje na računu 840-729661-47</t>
  </si>
  <si>
    <t>plata stomatologija</t>
  </si>
  <si>
    <t>05a</t>
  </si>
  <si>
    <t>plata pzz</t>
  </si>
  <si>
    <t>06a</t>
  </si>
  <si>
    <t>labteh</t>
  </si>
  <si>
    <t>autoelektricarska glozana</t>
  </si>
  <si>
    <t>bibo car</t>
  </si>
  <si>
    <t>energoprodukt</t>
  </si>
  <si>
    <t>vintec</t>
  </si>
  <si>
    <t>jkp</t>
  </si>
  <si>
    <t>papirdol</t>
  </si>
  <si>
    <t>sperlić</t>
  </si>
  <si>
    <t>SPECIFIKACIJA IZVRŠENIH PLAĆANJA PO DOBAVLJAČIMA NA DAN  05.05.2021.</t>
  </si>
  <si>
    <t>SPECIFIKACIJA IZVRŠENIH PLAĆANJA PO DOBAVLJAČIMA NA DAN  06.05.2021.</t>
  </si>
  <si>
    <t>SPECIFIKACIJA IZVRŠENIH PLAĆANJA PO DOBAVLJAČIMA NA DAN  07.05.2021.</t>
  </si>
  <si>
    <t>dunav osiguranje</t>
  </si>
  <si>
    <t>SPECIFIKACIJA IZVRŠENIH PLAĆANJA PO DOBAVLJAČIMA NA DAN  10.05.2021.</t>
  </si>
  <si>
    <t>06x</t>
  </si>
  <si>
    <t>nagrade ugovorenim radnicima</t>
  </si>
  <si>
    <t>ministarstvo finansija</t>
  </si>
  <si>
    <t>SPECIFIKACIJA IZVRŠENIH PLAĆANJA PO DOBAVLJAČIMA NA DAN  12.05.2021.</t>
  </si>
  <si>
    <t>SPECIFIKACIJA IZVRŠENIH PLAĆANJA PO DOBAVLJAČIMA NA DAN  11.05.2021.</t>
  </si>
  <si>
    <t>06c</t>
  </si>
  <si>
    <t>energenti</t>
  </si>
  <si>
    <t>nis</t>
  </si>
  <si>
    <t>SPECIFIKACIJA IZVRŠENIH PLAĆANJA PO DOBAVLJAČIMA NA DAN  14.05.2021.</t>
  </si>
  <si>
    <t>SPECIFIKACIJA IZVRŠENIH PLAĆANJA PO DOBAVLJAČIMA NA DAN  13.05.2021.</t>
  </si>
  <si>
    <t>SPECIFIKACIJA IZVRŠENIH PLAĆANJA PO DOBAVLJAČIMA NA DAN  21.05.2021.</t>
  </si>
  <si>
    <t>SPECIFIKACIJA IZVRŠENIH PLAĆANJA PO DOBAVLJAČIMA NA DAN  19.05.2021.</t>
  </si>
  <si>
    <t>SPECIFIKACIJA IZVRŠENIH PLAĆANJA PO DOBAVLJAČIMA NA DAN  18.05.2021.</t>
  </si>
  <si>
    <t>SPECIFIKACIJA IZVRŠENIH PLAĆANJA PO DOBAVLJAČIMA NA DAN  17.05.2021.</t>
  </si>
  <si>
    <t>plate pzz</t>
  </si>
  <si>
    <t>kula</t>
  </si>
  <si>
    <t>plate stomatologija</t>
  </si>
  <si>
    <t>ptt</t>
  </si>
  <si>
    <t>bit total</t>
  </si>
  <si>
    <t>jp</t>
  </si>
  <si>
    <t>pajkic</t>
  </si>
  <si>
    <t>sperlic</t>
  </si>
  <si>
    <t>SPECIFIKACIJA IZVRŠENIH PLAĆANJA PO DOBAVLJAČIMA NA DAN  24.05.2021.</t>
  </si>
  <si>
    <t>zzj nis</t>
  </si>
  <si>
    <t>SPECIFIKACIJA IZVRŠENIH PLAĆANJA PO DOBAVLJAČIMA NA DAN  25.05.2021.</t>
  </si>
  <si>
    <t>plate lokalna</t>
  </si>
  <si>
    <t>SPECIFIKACIJA IZVRŠENIH PLAĆANJA PO DOBAVLJAČIMA NA DAN  26.05.2021.</t>
  </si>
  <si>
    <t>SPECIFIKACIJA IZVRŠENIH PLAĆANJA PO DOBAVLJAČIMA NA DAN  27.05.2021.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</si>
</sst>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5"/>
      <sheetName val="2904"/>
      <sheetName val="2804"/>
      <sheetName val="2704"/>
      <sheetName val="2604"/>
      <sheetName val="2304"/>
      <sheetName val="2204"/>
      <sheetName val="2104"/>
      <sheetName val="2004"/>
      <sheetName val="1904"/>
      <sheetName val="1604"/>
      <sheetName val="1504"/>
      <sheetName val="1304"/>
      <sheetName val="1404"/>
      <sheetName val="1204"/>
      <sheetName val="0904"/>
      <sheetName val="0804"/>
      <sheetName val="0704"/>
      <sheetName val="0604"/>
      <sheetName val="0504"/>
      <sheetName val="0204"/>
      <sheetName val="0104"/>
    </sheetNames>
    <sheetDataSet>
      <sheetData sheetId="0">
        <row r="37">
          <cell r="D37">
            <v>441699.57999999996</v>
          </cell>
        </row>
      </sheetData>
      <sheetData sheetId="1">
        <row r="37">
          <cell r="D37">
            <v>121310.83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61">
      <selection activeCell="F32" sqref="F3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+'2705'!D37</f>
        <v>537956.6099999999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6100</v>
      </c>
    </row>
    <row r="6" ht="19.5" customHeight="1">
      <c r="A6" s="3" t="s">
        <v>4</v>
      </c>
    </row>
    <row r="7" spans="1:6" ht="42" customHeight="1">
      <c r="A7" s="52" t="s">
        <v>56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544056.6099999999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+'1305'!D37</f>
        <v>1633271.8499999992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22650+1450</f>
        <v>24100</v>
      </c>
    </row>
    <row r="6" ht="19.5" customHeight="1">
      <c r="A6" s="3" t="s">
        <v>4</v>
      </c>
    </row>
    <row r="7" spans="1:6" ht="42" customHeight="1">
      <c r="A7" s="52" t="s">
        <v>38</v>
      </c>
      <c r="B7" s="52"/>
      <c r="C7" s="52"/>
      <c r="D7" s="52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f>+D9+D10</f>
        <v>1356385.1</v>
      </c>
      <c r="E8" s="2"/>
      <c r="F8" s="10"/>
      <c r="I8" s="2"/>
    </row>
    <row r="9" spans="1:9" s="1" customFormat="1" ht="19.5" customHeight="1">
      <c r="A9" s="7"/>
      <c r="B9" s="8"/>
      <c r="C9" s="11" t="s">
        <v>36</v>
      </c>
      <c r="D9" s="12">
        <f>368449.69+566063.01</f>
        <v>934512.7</v>
      </c>
      <c r="E9" s="2"/>
      <c r="F9" s="10"/>
      <c r="I9" s="2"/>
    </row>
    <row r="10" spans="1:6" ht="19.5" customHeight="1">
      <c r="A10" s="13"/>
      <c r="B10" s="11"/>
      <c r="C10" s="11" t="s">
        <v>21</v>
      </c>
      <c r="D10" s="12">
        <v>421872.4</v>
      </c>
      <c r="E10" s="5"/>
      <c r="F10" s="6"/>
    </row>
    <row r="11" spans="1:9" s="19" customFormat="1" ht="19.5" customHeight="1">
      <c r="A11" s="7" t="s">
        <v>6</v>
      </c>
      <c r="B11" s="8"/>
      <c r="C11" s="50" t="s">
        <v>7</v>
      </c>
      <c r="D11" s="51">
        <f>+D12</f>
        <v>101389.31</v>
      </c>
      <c r="E11" s="21"/>
      <c r="F11" s="20"/>
      <c r="I11" s="21"/>
    </row>
    <row r="12" spans="1:9" s="18" customFormat="1" ht="19.5" customHeight="1">
      <c r="A12" s="8"/>
      <c r="B12" s="8"/>
      <c r="C12" s="11" t="s">
        <v>8</v>
      </c>
      <c r="D12" s="12">
        <v>101389.31</v>
      </c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1457774.4100000001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199597.439999999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J36" sqref="J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+'1205'!D37</f>
        <v>1632221.8499999992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32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/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1633271.8499999992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+'1105'!D37</f>
        <v>6842.459999999031</v>
      </c>
    </row>
    <row r="4" spans="1:4" ht="19.5" customHeight="1">
      <c r="A4" s="3" t="s">
        <v>2</v>
      </c>
      <c r="D4" s="5">
        <f>587358.31+226600+1000+48360+1356385.1</f>
        <v>2219703.41</v>
      </c>
    </row>
    <row r="5" spans="1:4" ht="19.5" customHeight="1">
      <c r="A5" s="3" t="s">
        <v>3</v>
      </c>
      <c r="D5" s="5">
        <f>950+2500</f>
        <v>3450</v>
      </c>
    </row>
    <row r="6" ht="19.5" customHeight="1">
      <c r="A6" s="3" t="s">
        <v>4</v>
      </c>
    </row>
    <row r="7" spans="1:6" ht="42" customHeight="1">
      <c r="A7" s="52" t="s">
        <v>33</v>
      </c>
      <c r="B7" s="52"/>
      <c r="C7" s="52"/>
      <c r="D7" s="52"/>
      <c r="F7" s="6"/>
    </row>
    <row r="8" spans="1:9" s="1" customFormat="1" ht="19.5" customHeight="1">
      <c r="A8" s="7" t="s">
        <v>29</v>
      </c>
      <c r="B8" s="8"/>
      <c r="C8" s="8" t="s">
        <v>30</v>
      </c>
      <c r="D8" s="9">
        <v>587358.31</v>
      </c>
      <c r="E8" s="2"/>
      <c r="F8" s="10"/>
      <c r="I8" s="2"/>
    </row>
    <row r="9" spans="1:9" s="1" customFormat="1" ht="19.5" customHeight="1">
      <c r="A9" s="7" t="s">
        <v>6</v>
      </c>
      <c r="B9" s="8"/>
      <c r="C9" s="11" t="s">
        <v>31</v>
      </c>
      <c r="D9" s="12">
        <f>10226.98+188.75</f>
        <v>10415.73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v>597774.02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1632221.8499999992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+'1005'!D37</f>
        <v>3142.4599999990314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6" ht="42" customHeight="1">
      <c r="A7" s="52" t="s">
        <v>28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6842.459999999031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+'0705'!D37</f>
        <v>15344.459999999031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450+500+200</f>
        <v>1150</v>
      </c>
    </row>
    <row r="6" ht="19.5" customHeight="1">
      <c r="A6" s="3" t="s">
        <v>4</v>
      </c>
    </row>
    <row r="7" spans="1:6" ht="42" customHeight="1">
      <c r="A7" s="52" t="s">
        <v>26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13352</v>
      </c>
      <c r="E8" s="2"/>
      <c r="F8" s="10"/>
      <c r="I8" s="2"/>
    </row>
    <row r="9" spans="1:9" s="1" customFormat="1" ht="19.5" customHeight="1">
      <c r="A9" s="7"/>
      <c r="B9" s="8"/>
      <c r="C9" s="11" t="s">
        <v>27</v>
      </c>
      <c r="D9" s="12">
        <f>3806+5884+3555+107</f>
        <v>13352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13352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3142.4599999990314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52" t="s">
        <v>25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52" t="s">
        <v>24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1" t="s">
        <v>23</v>
      </c>
      <c r="D9" s="12">
        <v>32860</v>
      </c>
      <c r="E9" s="2"/>
      <c r="F9" s="10"/>
      <c r="I9" s="2"/>
    </row>
    <row r="10" spans="1:6" ht="19.5" customHeight="1">
      <c r="A10" s="13"/>
      <c r="B10" s="11"/>
      <c r="C10" s="11" t="s">
        <v>22</v>
      </c>
      <c r="D10" s="12">
        <f>17940+56296.8</f>
        <v>74236.8</v>
      </c>
      <c r="E10" s="5"/>
      <c r="F10" s="6"/>
    </row>
    <row r="11" spans="1:9" s="18" customFormat="1" ht="19.5" customHeight="1">
      <c r="A11" s="13"/>
      <c r="B11" s="11"/>
      <c r="C11" s="14" t="s">
        <v>21</v>
      </c>
      <c r="D11" s="15">
        <v>37345.56</v>
      </c>
      <c r="E11" s="16"/>
      <c r="F11" s="17"/>
      <c r="I11" s="16"/>
    </row>
    <row r="12" spans="1:9" s="18" customFormat="1" ht="19.5" customHeight="1">
      <c r="A12" s="8"/>
      <c r="B12" s="8"/>
      <c r="C12" s="11" t="s">
        <v>20</v>
      </c>
      <c r="D12" s="12">
        <v>21050</v>
      </c>
      <c r="E12" s="16"/>
      <c r="F12" s="16"/>
      <c r="I12" s="16"/>
    </row>
    <row r="13" spans="1:9" s="19" customFormat="1" ht="19.5" customHeight="1">
      <c r="A13" s="7"/>
      <c r="B13" s="8"/>
      <c r="C13" s="14" t="s">
        <v>19</v>
      </c>
      <c r="D13" s="15">
        <v>52892.4</v>
      </c>
      <c r="F13" s="20"/>
      <c r="I13" s="21"/>
    </row>
    <row r="14" spans="1:9" s="19" customFormat="1" ht="19.5" customHeight="1">
      <c r="A14" s="8"/>
      <c r="B14" s="8"/>
      <c r="C14" s="14" t="s">
        <v>18</v>
      </c>
      <c r="D14" s="15">
        <f>976.27+31235.1</f>
        <v>32211.37</v>
      </c>
      <c r="F14" s="20"/>
      <c r="I14" s="21"/>
    </row>
    <row r="15" spans="1:9" s="18" customFormat="1" ht="19.5" customHeight="1">
      <c r="A15" s="11"/>
      <c r="B15" s="11"/>
      <c r="C15" s="11" t="s">
        <v>17</v>
      </c>
      <c r="D15" s="12">
        <v>105000</v>
      </c>
      <c r="F15" s="17"/>
      <c r="I15" s="16"/>
    </row>
    <row r="16" spans="1:6" ht="19.5" customHeight="1">
      <c r="A16" s="11"/>
      <c r="B16" s="11"/>
      <c r="C16" s="14" t="s">
        <v>16</v>
      </c>
      <c r="D16" s="15">
        <v>81908.99</v>
      </c>
      <c r="F16" s="22"/>
    </row>
    <row r="17" spans="1:9" s="1" customFormat="1" ht="19.5" customHeight="1">
      <c r="A17" s="49" t="s">
        <v>15</v>
      </c>
      <c r="B17" s="48"/>
      <c r="C17" s="47" t="s">
        <v>14</v>
      </c>
      <c r="D17" s="46">
        <v>7680311.62</v>
      </c>
      <c r="I17" s="2"/>
    </row>
    <row r="18" spans="1:9" s="1" customFormat="1" ht="19.5" customHeight="1">
      <c r="A18" s="7" t="s">
        <v>13</v>
      </c>
      <c r="B18" s="8"/>
      <c r="C18" s="27" t="s">
        <v>12</v>
      </c>
      <c r="D18" s="28">
        <v>403424.51</v>
      </c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5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1" t="s">
        <v>8</v>
      </c>
      <c r="D9" s="12">
        <v>93306.25</v>
      </c>
      <c r="E9" s="2"/>
      <c r="F9" s="10"/>
      <c r="I9" s="2"/>
    </row>
    <row r="10" spans="1:6" ht="19.5" customHeight="1">
      <c r="A10" s="13"/>
      <c r="B10" s="11"/>
      <c r="C10" s="11" t="s">
        <v>9</v>
      </c>
      <c r="D10" s="12">
        <f>4800+8400+10800+10800+2400+11520+6000+10800+10800+11160</f>
        <v>87480</v>
      </c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9" customFormat="1" ht="19.5" customHeight="1">
      <c r="A15" s="8"/>
      <c r="B15" s="8"/>
      <c r="C15" s="8"/>
      <c r="D15" s="9"/>
      <c r="F15" s="20"/>
      <c r="I15" s="21"/>
    </row>
    <row r="16" spans="1:6" ht="19.5" customHeight="1">
      <c r="A16" s="8"/>
      <c r="B16" s="8"/>
      <c r="C16" s="14"/>
      <c r="D16" s="15"/>
      <c r="F16" s="22"/>
    </row>
    <row r="17" spans="1:4" ht="19.5" customHeight="1">
      <c r="A17" s="23"/>
      <c r="B17" s="24"/>
      <c r="C17" s="25"/>
      <c r="D17" s="26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9" s="1" customFormat="1" ht="19.5" customHeight="1">
      <c r="A20" s="7"/>
      <c r="B20" s="8"/>
      <c r="C20" s="27"/>
      <c r="D20" s="30"/>
      <c r="I20" s="2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</f>
        <v>180786.25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11" sqref="G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+'2605'!D37</f>
        <v>537156.6099999999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52" t="s">
        <v>55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537956.6099999999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+'2505'!D37</f>
        <v>36081.610000000015</v>
      </c>
    </row>
    <row r="4" spans="1:4" ht="19.5" customHeight="1">
      <c r="A4" s="3" t="s">
        <v>2</v>
      </c>
      <c r="D4" s="5">
        <f>476166.66+23958.34</f>
        <v>500125</v>
      </c>
    </row>
    <row r="5" spans="1:4" ht="19.5" customHeight="1">
      <c r="A5" s="3" t="s">
        <v>3</v>
      </c>
      <c r="D5" s="5">
        <f>350+600</f>
        <v>950</v>
      </c>
    </row>
    <row r="6" spans="1:4" ht="19.5" customHeight="1">
      <c r="A6" s="3" t="s">
        <v>4</v>
      </c>
      <c r="D6" s="5">
        <v>3471856.47</v>
      </c>
    </row>
    <row r="7" spans="1:6" ht="42" customHeight="1">
      <c r="A7" s="52" t="s">
        <v>53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54</v>
      </c>
      <c r="D8" s="9">
        <v>3471856.47</v>
      </c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3471856.47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537156.6099999999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+'2405'!D37</f>
        <v>152981.61000000002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4850+1850</f>
        <v>6700</v>
      </c>
    </row>
    <row r="6" ht="19.5" customHeight="1">
      <c r="A6" s="3" t="s">
        <v>4</v>
      </c>
    </row>
    <row r="7" spans="1:6" ht="42" customHeight="1">
      <c r="A7" s="52" t="s">
        <v>51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123600</v>
      </c>
      <c r="E8" s="2"/>
      <c r="F8" s="10"/>
      <c r="I8" s="2"/>
    </row>
    <row r="9" spans="1:9" s="1" customFormat="1" ht="19.5" customHeight="1">
      <c r="A9" s="7"/>
      <c r="B9" s="8"/>
      <c r="C9" s="11" t="s">
        <v>52</v>
      </c>
      <c r="D9" s="12">
        <v>123600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123600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36081.610000000015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+'2005'!D37</f>
        <v>161590.45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2200</v>
      </c>
    </row>
    <row r="6" ht="19.5" customHeight="1">
      <c r="A6" s="3" t="s">
        <v>4</v>
      </c>
    </row>
    <row r="7" spans="1:6" ht="42" customHeight="1">
      <c r="A7" s="52" t="s">
        <v>39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10808.84</v>
      </c>
      <c r="E8" s="2"/>
      <c r="F8" s="10"/>
      <c r="I8" s="2"/>
    </row>
    <row r="9" spans="1:9" s="1" customFormat="1" ht="19.5" customHeight="1">
      <c r="A9" s="7"/>
      <c r="B9" s="8"/>
      <c r="C9" s="11" t="s">
        <v>31</v>
      </c>
      <c r="D9" s="12">
        <v>10808.84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10808.84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152981.61000000002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+'1905'!D37</f>
        <v>717322.51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40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39" t="s">
        <v>7</v>
      </c>
      <c r="D8" s="9">
        <f>+D9+D10+D11+D12+D13+D14+D15+D16</f>
        <v>478857.06</v>
      </c>
      <c r="E8" s="2"/>
      <c r="F8" s="10"/>
      <c r="I8" s="2"/>
    </row>
    <row r="9" spans="1:9" s="1" customFormat="1" ht="19.5" customHeight="1">
      <c r="A9" s="7"/>
      <c r="B9" s="8"/>
      <c r="C9" s="11" t="s">
        <v>20</v>
      </c>
      <c r="D9" s="12">
        <v>7925</v>
      </c>
      <c r="E9" s="2"/>
      <c r="F9" s="10"/>
      <c r="I9" s="2"/>
    </row>
    <row r="10" spans="1:6" ht="19.5" customHeight="1">
      <c r="A10" s="13"/>
      <c r="B10" s="11"/>
      <c r="C10" s="11" t="s">
        <v>46</v>
      </c>
      <c r="D10" s="12">
        <v>12444</v>
      </c>
      <c r="E10" s="5"/>
      <c r="F10" s="6"/>
    </row>
    <row r="11" spans="1:9" s="19" customFormat="1" ht="19.5" customHeight="1">
      <c r="A11" s="7"/>
      <c r="B11" s="8"/>
      <c r="C11" s="11" t="s">
        <v>47</v>
      </c>
      <c r="D11" s="15">
        <v>99600</v>
      </c>
      <c r="E11" s="21"/>
      <c r="F11" s="20"/>
      <c r="I11" s="21"/>
    </row>
    <row r="12" spans="1:9" s="18" customFormat="1" ht="19.5" customHeight="1">
      <c r="A12" s="8"/>
      <c r="B12" s="8"/>
      <c r="C12" s="14" t="s">
        <v>48</v>
      </c>
      <c r="D12" s="12">
        <v>1797.12</v>
      </c>
      <c r="E12" s="16"/>
      <c r="F12" s="16"/>
      <c r="I12" s="16"/>
    </row>
    <row r="13" spans="1:9" s="19" customFormat="1" ht="19.5" customHeight="1">
      <c r="A13" s="7"/>
      <c r="B13" s="8"/>
      <c r="C13" s="11" t="s">
        <v>8</v>
      </c>
      <c r="D13" s="15">
        <f>377.64+377.64+4599.21+4599.21+2083.62+2083.62</f>
        <v>14120.939999999999</v>
      </c>
      <c r="F13" s="20"/>
      <c r="I13" s="21"/>
    </row>
    <row r="14" spans="1:9" s="19" customFormat="1" ht="19.5" customHeight="1">
      <c r="A14" s="8"/>
      <c r="B14" s="8"/>
      <c r="C14" s="14" t="s">
        <v>49</v>
      </c>
      <c r="D14" s="15">
        <v>17400</v>
      </c>
      <c r="F14" s="20"/>
      <c r="I14" s="21"/>
    </row>
    <row r="15" spans="1:9" s="18" customFormat="1" ht="19.5" customHeight="1">
      <c r="A15" s="11"/>
      <c r="B15" s="11"/>
      <c r="C15" s="11" t="s">
        <v>50</v>
      </c>
      <c r="D15" s="12">
        <f>9490+42030+105600</f>
        <v>157120</v>
      </c>
      <c r="F15" s="17"/>
      <c r="I15" s="16"/>
    </row>
    <row r="16" spans="1:6" ht="19.5" customHeight="1">
      <c r="A16" s="11"/>
      <c r="B16" s="11"/>
      <c r="C16" s="14" t="s">
        <v>9</v>
      </c>
      <c r="D16" s="15">
        <f>328990.45-160540.45</f>
        <v>168450</v>
      </c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578457.06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161590.45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+'1805'!D37</f>
        <v>213397.51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3800</v>
      </c>
    </row>
    <row r="6" ht="19.5" customHeight="1">
      <c r="A6" s="3" t="s">
        <v>4</v>
      </c>
    </row>
    <row r="7" spans="1:6" ht="42" customHeight="1">
      <c r="A7" s="52" t="s">
        <v>41</v>
      </c>
      <c r="B7" s="52"/>
      <c r="C7" s="52"/>
      <c r="D7" s="52"/>
      <c r="F7" s="6"/>
    </row>
    <row r="8" spans="1:9" s="1" customFormat="1" ht="19.5" customHeight="1">
      <c r="A8" s="7"/>
      <c r="B8" s="8"/>
      <c r="C8" s="39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11"/>
      <c r="D11" s="15"/>
      <c r="E11" s="21"/>
      <c r="F11" s="20"/>
      <c r="I11" s="21"/>
    </row>
    <row r="12" spans="1:9" s="18" customFormat="1" ht="19.5" customHeight="1">
      <c r="A12" s="8"/>
      <c r="B12" s="8"/>
      <c r="C12" s="14"/>
      <c r="D12" s="12"/>
      <c r="E12" s="16"/>
      <c r="F12" s="16"/>
      <c r="I12" s="16"/>
    </row>
    <row r="13" spans="1:9" s="19" customFormat="1" ht="19.5" customHeight="1">
      <c r="A13" s="7"/>
      <c r="B13" s="8"/>
      <c r="C13" s="11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+D9+D10+D11+D12+D13+D14+D15+D16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</f>
        <v>717322.51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4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+'1705'!D37</f>
        <v>221272.439999999</v>
      </c>
    </row>
    <row r="4" spans="1:4" ht="19.5" customHeight="1">
      <c r="A4" s="3" t="s">
        <v>2</v>
      </c>
      <c r="D4" s="5">
        <f>6363194.35+410297.87</f>
        <v>6773492.22</v>
      </c>
    </row>
    <row r="5" spans="1:4" ht="19.5" customHeight="1">
      <c r="A5" s="3" t="s">
        <v>3</v>
      </c>
      <c r="D5" s="5">
        <v>10250</v>
      </c>
    </row>
    <row r="6" ht="19.5" customHeight="1">
      <c r="A6" s="3" t="s">
        <v>4</v>
      </c>
    </row>
    <row r="7" spans="1:6" ht="42" customHeight="1">
      <c r="A7" s="52" t="s">
        <v>42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43</v>
      </c>
      <c r="D8" s="9">
        <v>6363194.35</v>
      </c>
      <c r="E8" s="2"/>
      <c r="F8" s="10"/>
      <c r="I8" s="2"/>
    </row>
    <row r="9" spans="1:9" s="1" customFormat="1" ht="19.5" customHeight="1">
      <c r="A9" s="7" t="s">
        <v>13</v>
      </c>
      <c r="B9" s="8"/>
      <c r="C9" s="11" t="s">
        <v>45</v>
      </c>
      <c r="D9" s="12">
        <v>410297.87</v>
      </c>
      <c r="E9" s="2"/>
      <c r="F9" s="10"/>
      <c r="I9" s="2"/>
    </row>
    <row r="10" spans="1:6" ht="19.5" customHeight="1">
      <c r="A10" s="13" t="s">
        <v>6</v>
      </c>
      <c r="B10" s="11"/>
      <c r="C10" s="11" t="s">
        <v>44</v>
      </c>
      <c r="D10" s="12">
        <v>18250</v>
      </c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+D8+D9+D10</f>
        <v>6791742.22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213397.51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H18" sqref="H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+'1405'!D37</f>
        <v>199597.439999999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37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221272.439999999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2021-05-10T05:03:54Z</dcterms:created>
  <dcterms:modified xsi:type="dcterms:W3CDTF">2021-05-30T18:17:58Z</dcterms:modified>
  <cp:category/>
  <cp:version/>
  <cp:contentType/>
  <cp:contentStatus/>
</cp:coreProperties>
</file>