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6915" activeTab="2"/>
  </bookViews>
  <sheets>
    <sheet name="1012" sheetId="1" r:id="rId1"/>
    <sheet name="0912" sheetId="2" r:id="rId2"/>
    <sheet name="0812" sheetId="3" r:id="rId3"/>
    <sheet name="0712" sheetId="4" r:id="rId4"/>
    <sheet name="0412" sheetId="5" r:id="rId5"/>
    <sheet name="0312" sheetId="6" r:id="rId6"/>
    <sheet name="0212" sheetId="7" r:id="rId7"/>
    <sheet name="0112" sheetId="8" r:id="rId8"/>
  </sheets>
  <definedNames/>
  <calcPr fullCalcOnLoad="1"/>
</workbook>
</file>

<file path=xl/sharedStrings.xml><?xml version="1.0" encoding="utf-8"?>
<sst xmlns="http://schemas.openxmlformats.org/spreadsheetml/2006/main" count="126" uniqueCount="57">
  <si>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</si>
  <si>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</si>
  <si>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</si>
  <si>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</si>
  <si>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</si>
  <si>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30.11.2020.</t>
  </si>
  <si>
    <t>06c</t>
  </si>
  <si>
    <t>energenti</t>
  </si>
  <si>
    <t>jkp</t>
  </si>
  <si>
    <t>064</t>
  </si>
  <si>
    <t>sanitetski</t>
  </si>
  <si>
    <t>medinic</t>
  </si>
  <si>
    <t>Ukupno izvrsena placanja</t>
  </si>
  <si>
    <t>Stanje na računu 840-729661-47</t>
  </si>
  <si>
    <t xml:space="preserve"> </t>
  </si>
  <si>
    <t>SPECIFIKACIJA IZVRŠENIH PLAĆANJA PO DOBAVLJAČIMA NA DAN  01.12.2020.</t>
  </si>
  <si>
    <t>3r</t>
  </si>
  <si>
    <t>06a</t>
  </si>
  <si>
    <t>plate pzz</t>
  </si>
  <si>
    <t>05a</t>
  </si>
  <si>
    <t>plate stomatologija</t>
  </si>
  <si>
    <t>06n</t>
  </si>
  <si>
    <t>plate covid</t>
  </si>
  <si>
    <t>grosis</t>
  </si>
  <si>
    <t>participacija</t>
  </si>
  <si>
    <t>ministarstvo finansija</t>
  </si>
  <si>
    <t>ptt</t>
  </si>
  <si>
    <t>SPECIFIKACIJA IZVRŠENIH PLAĆANJA PO DOBAVLJAČIMA NA DAN  02.12.2020.</t>
  </si>
  <si>
    <t>SPECIFIKACIJA IZVRŠENIH PLAĆANJA PO DOBAVLJAČIMA NA DAN  03.12.2020.</t>
  </si>
  <si>
    <t>06b</t>
  </si>
  <si>
    <t>prevoz pzz</t>
  </si>
  <si>
    <t>05b</t>
  </si>
  <si>
    <t>prevoz stomatologija</t>
  </si>
  <si>
    <t>zzj nis</t>
  </si>
  <si>
    <t>SPECIFIKACIJA IZVRŠENIH PLAĆANJA PO DOBAVLJAČIMA NA DAN  04.12.2020.</t>
  </si>
  <si>
    <t>06x</t>
  </si>
  <si>
    <t>06y</t>
  </si>
  <si>
    <t>nagrade ugovoreni</t>
  </si>
  <si>
    <t>nagrade neugovoreni</t>
  </si>
  <si>
    <t>prevoz covid</t>
  </si>
  <si>
    <t>06i</t>
  </si>
  <si>
    <t>invalidi</t>
  </si>
  <si>
    <t>06e</t>
  </si>
  <si>
    <t>materijalni</t>
  </si>
  <si>
    <t>dnevnice</t>
  </si>
  <si>
    <t>deltagraf</t>
  </si>
  <si>
    <t>terzić</t>
  </si>
  <si>
    <t>vodovod</t>
  </si>
  <si>
    <t>pošta</t>
  </si>
  <si>
    <t>nino</t>
  </si>
  <si>
    <t>nagrade covid</t>
  </si>
  <si>
    <t>jubilarne</t>
  </si>
  <si>
    <t>06j</t>
  </si>
  <si>
    <t>SPECIFIKACIJA IZVRŠENIH PLAĆANJA PO DOBAVLJAČIMA NA DAN  07.12.2020.</t>
  </si>
  <si>
    <t>SPECIFIKACIJA IZVRŠENIH PLAĆANJA PO DOBAVLJAČIMA NA DAN  08.12.2020.</t>
  </si>
  <si>
    <t>bittotal</t>
  </si>
  <si>
    <t>vintec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</si>
</sst>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11" sqref="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+'0912'!F37</f>
        <v>1590042.05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2" t="s">
        <v>54</v>
      </c>
      <c r="D7" s="52"/>
      <c r="E7" s="52"/>
      <c r="F7" s="52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110422</v>
      </c>
      <c r="H8" s="6"/>
      <c r="K8" s="2"/>
    </row>
    <row r="9" spans="3:11" s="44" customFormat="1" ht="19.5" customHeight="1">
      <c r="C9" s="29"/>
      <c r="D9" s="43"/>
      <c r="E9" s="13" t="s">
        <v>55</v>
      </c>
      <c r="F9" s="14">
        <v>99600</v>
      </c>
      <c r="H9" s="45"/>
      <c r="K9" s="45"/>
    </row>
    <row r="10" spans="3:11" s="48" customFormat="1" ht="19.5" customHeight="1">
      <c r="C10" s="29"/>
      <c r="D10" s="25"/>
      <c r="E10" s="23" t="s">
        <v>56</v>
      </c>
      <c r="F10" s="24">
        <v>9672</v>
      </c>
      <c r="G10" s="46"/>
      <c r="H10" s="47">
        <f>+F8+H9</f>
        <v>110422</v>
      </c>
      <c r="K10" s="46"/>
    </row>
    <row r="11" spans="3:11" s="48" customFormat="1" ht="19.5" customHeight="1">
      <c r="C11" s="25"/>
      <c r="D11" s="25"/>
      <c r="E11" s="25" t="s">
        <v>44</v>
      </c>
      <c r="F11" s="14">
        <v>1150</v>
      </c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110422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1482420.05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0">
      <selection activeCell="K15" sqref="K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590263.24</v>
      </c>
    </row>
    <row r="4" spans="3:6" ht="19.5" customHeight="1">
      <c r="C4" s="3" t="s">
        <v>2</v>
      </c>
      <c r="F4" s="5">
        <f>1480600+1500</f>
        <v>1482100</v>
      </c>
    </row>
    <row r="5" spans="3:6" ht="19.5" customHeight="1">
      <c r="C5" s="3" t="s">
        <v>3</v>
      </c>
      <c r="F5" s="5">
        <v>300</v>
      </c>
    </row>
    <row r="6" spans="3:6" ht="19.5" customHeight="1">
      <c r="C6" s="3" t="s">
        <v>4</v>
      </c>
      <c r="F6" s="5">
        <v>1150</v>
      </c>
    </row>
    <row r="7" spans="3:8" ht="42" customHeight="1">
      <c r="C7" s="52" t="s">
        <v>54</v>
      </c>
      <c r="D7" s="52"/>
      <c r="E7" s="52"/>
      <c r="F7" s="52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247700</v>
      </c>
      <c r="H8" s="6"/>
      <c r="K8" s="2"/>
    </row>
    <row r="9" spans="3:11" s="44" customFormat="1" ht="19.5" customHeight="1">
      <c r="C9" s="29"/>
      <c r="D9" s="43"/>
      <c r="E9" s="13" t="s">
        <v>44</v>
      </c>
      <c r="F9" s="14">
        <f>8050+10350+9200+2300+3450+3450+1150</f>
        <v>37950</v>
      </c>
      <c r="H9" s="45"/>
      <c r="K9" s="45"/>
    </row>
    <row r="10" spans="3:11" s="48" customFormat="1" ht="19.5" customHeight="1">
      <c r="C10" s="29"/>
      <c r="D10" s="25"/>
      <c r="E10" s="23" t="s">
        <v>45</v>
      </c>
      <c r="F10" s="24">
        <v>32076</v>
      </c>
      <c r="G10" s="46"/>
      <c r="H10" s="47">
        <f>+F8+H9</f>
        <v>247700</v>
      </c>
      <c r="K10" s="46"/>
    </row>
    <row r="11" spans="3:11" s="48" customFormat="1" ht="19.5" customHeight="1">
      <c r="C11" s="25"/>
      <c r="D11" s="25"/>
      <c r="E11" s="25" t="s">
        <v>49</v>
      </c>
      <c r="F11" s="14">
        <v>100000</v>
      </c>
      <c r="H11" s="47"/>
      <c r="K11" s="46"/>
    </row>
    <row r="12" spans="3:11" s="48" customFormat="1" ht="19.5" customHeight="1">
      <c r="C12" s="29"/>
      <c r="D12" s="25"/>
      <c r="E12" s="25" t="s">
        <v>48</v>
      </c>
      <c r="F12" s="24">
        <f>3250+3250+267</f>
        <v>6767</v>
      </c>
      <c r="H12" s="47"/>
      <c r="K12" s="46"/>
    </row>
    <row r="13" spans="3:8" ht="21" customHeight="1">
      <c r="C13" s="33"/>
      <c r="D13" s="31"/>
      <c r="E13" s="23" t="s">
        <v>47</v>
      </c>
      <c r="F13" s="26">
        <v>30000</v>
      </c>
      <c r="H13" s="49"/>
    </row>
    <row r="14" spans="3:8" ht="19.5" customHeight="1">
      <c r="C14" s="29"/>
      <c r="D14" s="25"/>
      <c r="E14" s="13" t="s">
        <v>46</v>
      </c>
      <c r="F14" s="24">
        <f>18007+22900</f>
        <v>40907</v>
      </c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 t="s">
        <v>36</v>
      </c>
      <c r="D16" s="17"/>
      <c r="E16" s="41" t="s">
        <v>50</v>
      </c>
      <c r="F16" s="19">
        <v>30271.32</v>
      </c>
      <c r="H16" s="50"/>
    </row>
    <row r="17" spans="3:6" ht="19.5" customHeight="1">
      <c r="C17" s="11" t="s">
        <v>52</v>
      </c>
      <c r="D17" s="17"/>
      <c r="E17" s="17" t="s">
        <v>51</v>
      </c>
      <c r="F17" s="19">
        <f>164514+16063.87</f>
        <v>180577.87</v>
      </c>
    </row>
    <row r="18" spans="3:11" s="1" customFormat="1" ht="19.5" customHeight="1">
      <c r="C18" s="11" t="s">
        <v>9</v>
      </c>
      <c r="D18" s="17"/>
      <c r="E18" s="51" t="s">
        <v>10</v>
      </c>
      <c r="F18" s="19">
        <f>+F19</f>
        <v>25222</v>
      </c>
      <c r="K18" s="2"/>
    </row>
    <row r="19" spans="3:6" ht="19.5" customHeight="1">
      <c r="C19" s="29"/>
      <c r="D19" s="25"/>
      <c r="E19" s="25" t="s">
        <v>23</v>
      </c>
      <c r="F19" s="24">
        <v>25222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483771.19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1590042.05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+'0712'!F37</f>
        <v>45686.93000000005</v>
      </c>
    </row>
    <row r="4" spans="3:6" ht="19.5" customHeight="1">
      <c r="C4" s="3" t="s">
        <v>2</v>
      </c>
      <c r="F4" s="5">
        <f>322250+21041.67+180548</f>
        <v>523839.67</v>
      </c>
    </row>
    <row r="5" spans="3:6" ht="19.5" customHeight="1">
      <c r="C5" s="3" t="s">
        <v>3</v>
      </c>
      <c r="F5" s="5">
        <f>600+55+10800</f>
        <v>11455</v>
      </c>
    </row>
    <row r="6" spans="3:6" ht="19.5" customHeight="1">
      <c r="C6" s="3" t="s">
        <v>4</v>
      </c>
      <c r="F6" s="5">
        <v>30271.32</v>
      </c>
    </row>
    <row r="7" spans="3:8" ht="42" customHeight="1">
      <c r="C7" s="52" t="s">
        <v>53</v>
      </c>
      <c r="D7" s="52"/>
      <c r="E7" s="52"/>
      <c r="F7" s="52"/>
      <c r="H7" s="6"/>
    </row>
    <row r="8" spans="3:11" ht="19.5" customHeight="1">
      <c r="C8" s="7" t="s">
        <v>35</v>
      </c>
      <c r="D8" s="8"/>
      <c r="E8" s="11" t="s">
        <v>37</v>
      </c>
      <c r="F8" s="10">
        <f>4568.59+4568.59+4568.59+4924.21+2389.7</f>
        <v>21019.68</v>
      </c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21019.68</v>
      </c>
      <c r="K10" s="20"/>
    </row>
    <row r="11" spans="3:11" s="22" customFormat="1" ht="19.5" customHeight="1">
      <c r="C11" s="17"/>
      <c r="D11" s="17"/>
      <c r="E11" s="17"/>
      <c r="F11" s="42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21019.68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590233.24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1" sqref="C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+'0412'!F37</f>
        <v>179999.75000000006</v>
      </c>
    </row>
    <row r="4" spans="3:6" ht="19.5" customHeight="1">
      <c r="C4" s="3" t="s">
        <v>2</v>
      </c>
      <c r="F4" s="5">
        <f>237850.85+161968.97</f>
        <v>399819.82</v>
      </c>
    </row>
    <row r="5" spans="3:6" ht="19.5" customHeight="1">
      <c r="C5" s="3" t="s">
        <v>3</v>
      </c>
      <c r="F5" s="5">
        <v>500</v>
      </c>
    </row>
    <row r="6" spans="3:6" ht="19.5" customHeight="1">
      <c r="C6" s="3" t="s">
        <v>4</v>
      </c>
      <c r="F6" s="5">
        <v>254.4</v>
      </c>
    </row>
    <row r="7" spans="3:8" ht="42" customHeight="1">
      <c r="C7" s="52" t="s">
        <v>34</v>
      </c>
      <c r="D7" s="52"/>
      <c r="E7" s="52"/>
      <c r="F7" s="52"/>
      <c r="H7" s="6"/>
    </row>
    <row r="8" spans="3:11" ht="19.5" customHeight="1">
      <c r="C8" s="7" t="s">
        <v>35</v>
      </c>
      <c r="D8" s="8"/>
      <c r="E8" s="11" t="s">
        <v>37</v>
      </c>
      <c r="F8" s="10">
        <v>237850.85</v>
      </c>
      <c r="H8" s="6"/>
      <c r="K8" s="2"/>
    </row>
    <row r="9" spans="3:11" s="15" customFormat="1" ht="19.5" customHeight="1">
      <c r="C9" s="11" t="s">
        <v>36</v>
      </c>
      <c r="D9" s="12"/>
      <c r="E9" s="40" t="s">
        <v>38</v>
      </c>
      <c r="F9" s="42">
        <f>186890.62-45686.93</f>
        <v>141203.69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39</v>
      </c>
      <c r="F10" s="19">
        <v>32060</v>
      </c>
      <c r="G10" s="20"/>
      <c r="H10" s="21">
        <f>+F8+H9</f>
        <v>237850.85</v>
      </c>
      <c r="K10" s="20"/>
    </row>
    <row r="11" spans="3:11" s="22" customFormat="1" ht="19.5" customHeight="1">
      <c r="C11" s="17" t="s">
        <v>40</v>
      </c>
      <c r="D11" s="17"/>
      <c r="E11" s="17" t="s">
        <v>41</v>
      </c>
      <c r="F11" s="42">
        <v>123772.5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534887.04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45686.93000000005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+'0312'!F37</f>
        <v>34967.25</v>
      </c>
    </row>
    <row r="4" spans="3:6" ht="19.5" customHeight="1">
      <c r="C4" s="3" t="s">
        <v>2</v>
      </c>
      <c r="F4" s="5">
        <f>16800+32060+123772.5+292239.56</f>
        <v>464872.06</v>
      </c>
    </row>
    <row r="5" spans="3:6" ht="19.5" customHeight="1">
      <c r="C5" s="3" t="s">
        <v>3</v>
      </c>
      <c r="F5" s="5">
        <v>400</v>
      </c>
    </row>
    <row r="6" spans="3:6" ht="19.5" customHeight="1">
      <c r="C6" s="3" t="s">
        <v>4</v>
      </c>
      <c r="F6" s="5">
        <v>80000</v>
      </c>
    </row>
    <row r="7" spans="3:8" ht="42" customHeight="1">
      <c r="C7" s="52" t="s">
        <v>28</v>
      </c>
      <c r="D7" s="52"/>
      <c r="E7" s="52"/>
      <c r="F7" s="52"/>
      <c r="H7" s="6"/>
    </row>
    <row r="8" spans="3:11" ht="19.5" customHeight="1">
      <c r="C8" s="7" t="s">
        <v>29</v>
      </c>
      <c r="D8" s="8"/>
      <c r="E8" s="11" t="s">
        <v>30</v>
      </c>
      <c r="F8" s="10">
        <v>292239.56</v>
      </c>
      <c r="H8" s="6"/>
      <c r="K8" s="2"/>
    </row>
    <row r="9" spans="3:11" s="15" customFormat="1" ht="19.5" customHeight="1">
      <c r="C9" s="11" t="s">
        <v>31</v>
      </c>
      <c r="D9" s="12"/>
      <c r="E9" s="40" t="s">
        <v>32</v>
      </c>
      <c r="F9" s="42">
        <v>16800</v>
      </c>
      <c r="H9" s="16"/>
      <c r="K9" s="16"/>
    </row>
    <row r="10" spans="3:11" s="22" customFormat="1" ht="19.5" customHeight="1">
      <c r="C10" s="11"/>
      <c r="D10" s="17"/>
      <c r="E10" s="41" t="s">
        <v>33</v>
      </c>
      <c r="F10" s="19">
        <f>38400+15600+37200</f>
        <v>91200</v>
      </c>
      <c r="G10" s="20"/>
      <c r="H10" s="21">
        <f>+F8+H9</f>
        <v>292239.56</v>
      </c>
      <c r="K10" s="20"/>
    </row>
    <row r="11" spans="3:11" s="22" customFormat="1" ht="19.5" customHeight="1">
      <c r="C11" s="17"/>
      <c r="D11" s="17"/>
      <c r="E11" s="17"/>
      <c r="F11" s="17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400239.56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179999.75000000006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I25" sqref="I2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31667.25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2" t="s">
        <v>27</v>
      </c>
      <c r="D7" s="52"/>
      <c r="E7" s="52"/>
      <c r="F7" s="52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0</v>
      </c>
      <c r="K10" s="20"/>
    </row>
    <row r="11" spans="3:11" s="22" customFormat="1" ht="19.5" customHeight="1">
      <c r="C11" s="11"/>
      <c r="D11" s="17"/>
      <c r="E11" s="41"/>
      <c r="F11" s="19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34967.25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7">
      <selection activeCell="C13" sqref="C13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+'0112'!F37</f>
        <v>17591.48000000001</v>
      </c>
    </row>
    <row r="4" spans="3:6" ht="19.5" customHeight="1">
      <c r="C4" s="3" t="s">
        <v>2</v>
      </c>
      <c r="F4" s="5">
        <f>6565738.3+396790.69+971319.91</f>
        <v>7933848.9</v>
      </c>
    </row>
    <row r="5" spans="3:6" ht="19.5" customHeight="1">
      <c r="C5" s="3" t="s">
        <v>3</v>
      </c>
      <c r="F5" s="5">
        <v>1450</v>
      </c>
    </row>
    <row r="6" spans="3:6" ht="19.5" customHeight="1">
      <c r="C6" s="3" t="s">
        <v>4</v>
      </c>
      <c r="F6" s="5">
        <f>25222+18115.24+36230.48+25222</f>
        <v>104789.72</v>
      </c>
    </row>
    <row r="7" spans="3:8" ht="42" customHeight="1">
      <c r="C7" s="52" t="s">
        <v>15</v>
      </c>
      <c r="D7" s="52"/>
      <c r="E7" s="52"/>
      <c r="F7" s="52"/>
      <c r="H7" s="6"/>
    </row>
    <row r="8" spans="3:11" ht="19.5" customHeight="1">
      <c r="C8" s="7" t="s">
        <v>17</v>
      </c>
      <c r="D8" s="8"/>
      <c r="E8" s="11" t="s">
        <v>18</v>
      </c>
      <c r="F8" s="10">
        <f>6565438.3+36230.48+18115.24</f>
        <v>6619784.0200000005</v>
      </c>
      <c r="H8" s="6"/>
      <c r="K8" s="2"/>
    </row>
    <row r="9" spans="3:11" s="15" customFormat="1" ht="19.5" customHeight="1">
      <c r="C9" s="11" t="s">
        <v>19</v>
      </c>
      <c r="D9" s="12"/>
      <c r="E9" s="40" t="s">
        <v>20</v>
      </c>
      <c r="F9" s="42">
        <v>396790.69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22</v>
      </c>
      <c r="F10" s="19">
        <v>971319.91</v>
      </c>
      <c r="G10" s="20"/>
      <c r="H10" s="21">
        <f>+F8+H9</f>
        <v>6619784.0200000005</v>
      </c>
      <c r="K10" s="20"/>
    </row>
    <row r="11" spans="3:11" s="22" customFormat="1" ht="19.5" customHeight="1">
      <c r="C11" s="11" t="s">
        <v>9</v>
      </c>
      <c r="D11" s="17"/>
      <c r="E11" s="41" t="s">
        <v>10</v>
      </c>
      <c r="F11" s="19">
        <f>+F12</f>
        <v>25222</v>
      </c>
      <c r="H11" s="21"/>
      <c r="K11" s="20"/>
    </row>
    <row r="12" spans="3:11" s="22" customFormat="1" ht="19.5" customHeight="1">
      <c r="C12" s="11"/>
      <c r="D12" s="17"/>
      <c r="E12" s="25" t="s">
        <v>23</v>
      </c>
      <c r="F12" s="24">
        <v>25222</v>
      </c>
      <c r="H12" s="21"/>
      <c r="K12" s="20"/>
    </row>
    <row r="13" spans="3:11" s="1" customFormat="1" ht="21" customHeight="1">
      <c r="C13" s="7" t="s">
        <v>16</v>
      </c>
      <c r="D13" s="8"/>
      <c r="E13" s="41" t="s">
        <v>24</v>
      </c>
      <c r="F13" s="32">
        <f>+F14</f>
        <v>8699.2</v>
      </c>
      <c r="H13" s="27"/>
      <c r="K13" s="2"/>
    </row>
    <row r="14" spans="3:11" s="1" customFormat="1" ht="19.5" customHeight="1">
      <c r="C14" s="11"/>
      <c r="D14" s="17"/>
      <c r="E14" s="13" t="s">
        <v>25</v>
      </c>
      <c r="F14" s="24">
        <f>95+8129.72+228.73+235.75+10</f>
        <v>8699.2</v>
      </c>
      <c r="H14" s="28"/>
      <c r="K14" s="2"/>
    </row>
    <row r="15" spans="3:11" s="1" customFormat="1" ht="19.5" customHeight="1">
      <c r="C15" s="11"/>
      <c r="D15" s="17"/>
      <c r="E15" s="23" t="s">
        <v>26</v>
      </c>
      <c r="F15" s="24">
        <f>35864.28-31667.25</f>
        <v>4197.029999999999</v>
      </c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7987894.620000001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35864.27999999952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:F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193755.53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10500</v>
      </c>
    </row>
    <row r="6" ht="19.5" customHeight="1">
      <c r="C6" s="3" t="s">
        <v>4</v>
      </c>
    </row>
    <row r="7" spans="3:8" ht="42" customHeight="1">
      <c r="C7" s="52" t="s">
        <v>5</v>
      </c>
      <c r="D7" s="52"/>
      <c r="E7" s="52"/>
      <c r="F7" s="52"/>
      <c r="H7" s="6"/>
    </row>
    <row r="8" spans="3:11" ht="19.5" customHeight="1">
      <c r="C8" s="7" t="s">
        <v>6</v>
      </c>
      <c r="D8" s="8"/>
      <c r="E8" s="9" t="s">
        <v>7</v>
      </c>
      <c r="F8" s="10">
        <f>+F9</f>
        <v>167964.05</v>
      </c>
      <c r="H8" s="6"/>
      <c r="K8" s="2"/>
    </row>
    <row r="9" spans="3:11" s="15" customFormat="1" ht="19.5" customHeight="1">
      <c r="C9" s="11"/>
      <c r="D9" s="12"/>
      <c r="E9" s="13" t="s">
        <v>8</v>
      </c>
      <c r="F9" s="14">
        <v>167964.05</v>
      </c>
      <c r="H9" s="16"/>
      <c r="K9" s="16"/>
    </row>
    <row r="10" spans="3:11" s="22" customFormat="1" ht="19.5" customHeight="1">
      <c r="C10" s="11" t="s">
        <v>9</v>
      </c>
      <c r="D10" s="17"/>
      <c r="E10" s="18" t="s">
        <v>10</v>
      </c>
      <c r="F10" s="19">
        <f>+F11+F12+F13+F14+F15+F16</f>
        <v>18700</v>
      </c>
      <c r="G10" s="20"/>
      <c r="H10" s="21">
        <f>+F8+H9</f>
        <v>167964.05</v>
      </c>
      <c r="K10" s="20"/>
    </row>
    <row r="11" spans="3:11" s="22" customFormat="1" ht="19.5" customHeight="1">
      <c r="C11" s="11"/>
      <c r="D11" s="17"/>
      <c r="E11" s="23" t="s">
        <v>11</v>
      </c>
      <c r="F11" s="24">
        <v>18700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23"/>
      <c r="F13" s="26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+F8+F10</f>
        <v>186664.05</v>
      </c>
      <c r="H35" s="5"/>
    </row>
    <row r="36" ht="19.5" customHeight="1"/>
    <row r="37" spans="3:8" ht="19.5" customHeight="1">
      <c r="C37" s="35" t="s">
        <v>13</v>
      </c>
      <c r="F37" s="36">
        <f>+F3+F5-F35</f>
        <v>17591.48000000001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2020-12-09T06:11:17Z</cp:lastPrinted>
  <dcterms:created xsi:type="dcterms:W3CDTF">2020-12-01T21:57:42Z</dcterms:created>
  <dcterms:modified xsi:type="dcterms:W3CDTF">2020-12-14T01:28:05Z</dcterms:modified>
  <cp:category/>
  <cp:version/>
  <cp:contentType/>
  <cp:contentStatus/>
</cp:coreProperties>
</file>