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1610" sheetId="1" r:id="rId1"/>
    <sheet name="1510" sheetId="2" r:id="rId2"/>
    <sheet name="1410" sheetId="3" r:id="rId3"/>
    <sheet name="1310" sheetId="4" r:id="rId4"/>
    <sheet name="1210" sheetId="5" r:id="rId5"/>
    <sheet name="0910" sheetId="6" r:id="rId6"/>
    <sheet name="0810" sheetId="7" r:id="rId7"/>
    <sheet name="0710" sheetId="8" r:id="rId8"/>
    <sheet name="0610" sheetId="9" r:id="rId9"/>
    <sheet name="0510" sheetId="10" r:id="rId10"/>
    <sheet name="0210" sheetId="11" r:id="rId11"/>
  </sheets>
  <definedNames/>
  <calcPr fullCalcOnLoad="1"/>
</workbook>
</file>

<file path=xl/sharedStrings.xml><?xml version="1.0" encoding="utf-8"?>
<sst xmlns="http://schemas.openxmlformats.org/spreadsheetml/2006/main" count="158" uniqueCount="60">
  <si>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</si>
  <si>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</si>
  <si>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</si>
  <si>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</si>
  <si>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</si>
  <si>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</si>
  <si>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</si>
  <si>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 xml:space="preserve"> </t>
  </si>
  <si>
    <t>SPECIFIKACIJA IZVRŠENIH PLAĆANJA PO DOBAVLJAČIMA NA DAN  01.10.2020.</t>
  </si>
  <si>
    <t>06а</t>
  </si>
  <si>
    <t>plate pzz</t>
  </si>
  <si>
    <t>05a</t>
  </si>
  <si>
    <t>plate stomatologija</t>
  </si>
  <si>
    <t>06n</t>
  </si>
  <si>
    <t>plate covid</t>
  </si>
  <si>
    <t>3r</t>
  </si>
  <si>
    <t>participacija</t>
  </si>
  <si>
    <t>ministarstvo finansija</t>
  </si>
  <si>
    <t>06e</t>
  </si>
  <si>
    <t>materijalni</t>
  </si>
  <si>
    <t>bit total</t>
  </si>
  <si>
    <t>lekovi</t>
  </si>
  <si>
    <t>062</t>
  </si>
  <si>
    <t>nino</t>
  </si>
  <si>
    <t>jkp donji milanovac</t>
  </si>
  <si>
    <t>vintec</t>
  </si>
  <si>
    <t>pošta</t>
  </si>
  <si>
    <t>farmalogist</t>
  </si>
  <si>
    <t>licentis</t>
  </si>
  <si>
    <t>karajović</t>
  </si>
  <si>
    <t>timok</t>
  </si>
  <si>
    <t>SPECIFIKACIJA IZVRŠENIH PLAĆANJA PO DOBAVLJAČIMA NA DAN  02.10.2020.</t>
  </si>
  <si>
    <t>SPECIFIKACIJA IZVRŠENIH PLAĆANJA PO DOBAVLJAČIMA NA DAN  05.10.2020.</t>
  </si>
  <si>
    <t>06i</t>
  </si>
  <si>
    <t>invalidi</t>
  </si>
  <si>
    <t>06b</t>
  </si>
  <si>
    <t>prevoz pzz</t>
  </si>
  <si>
    <t>prevoz stomatologija</t>
  </si>
  <si>
    <t>05b</t>
  </si>
  <si>
    <t>05m</t>
  </si>
  <si>
    <t>prevoz covid</t>
  </si>
  <si>
    <t>SPECIFIKACIJA IZVRŠENIH PLAĆANJA PO DOBAVLJAČIMA NA DAN  06.10.2020.</t>
  </si>
  <si>
    <t>SPECIFIKACIJA IZVRŠENIH PLAĆANJA PO DOBAVLJAČIMA NA DAN  07.10.2020.</t>
  </si>
  <si>
    <t>autoservis popović</t>
  </si>
  <si>
    <t>dunav osiguranje</t>
  </si>
  <si>
    <t>dnevnice</t>
  </si>
  <si>
    <t>05e</t>
  </si>
  <si>
    <t>ostali direktni troškovi</t>
  </si>
  <si>
    <t>sava osiguranje</t>
  </si>
  <si>
    <t>materijalni troškovi</t>
  </si>
  <si>
    <t>SPECIFIKACIJA IZVRŠENIH PLAĆANJA PO DOBAVLJAČIMA NA DAN  08.10.2020.</t>
  </si>
  <si>
    <t>SPECIFIKACIJA IZVRŠENIH PLAĆANJA PO DOBAVLJAČIMA NA DAN  09.10.2020.</t>
  </si>
  <si>
    <t>telekom</t>
  </si>
  <si>
    <t>vip</t>
  </si>
  <si>
    <t>vodovod</t>
  </si>
  <si>
    <t>ostali direktni</t>
  </si>
  <si>
    <t>sperlić</t>
  </si>
  <si>
    <t>SPECIFIKACIJA IZVRŠENIH PLAĆANJA PO DOBAVLJAČIMA NA DAN  12.10.2020.</t>
  </si>
  <si>
    <t>wiener</t>
  </si>
  <si>
    <t>SPECIFIKACIJA IZVRŠENIH PLAĆANJA PO DOBAVLJAČIMA NA DAN  15.10.2020.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</si>
</sst>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B1">
      <selection activeCell="C7" sqref="C7:F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+'1510'!F36</f>
        <v>39348.23000000001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2350+700</f>
        <v>3050</v>
      </c>
    </row>
    <row r="6" ht="19.5" customHeight="1">
      <c r="C6" s="3" t="s">
        <v>4</v>
      </c>
    </row>
    <row r="7" spans="3:6" ht="42" customHeight="1">
      <c r="C7" s="43" t="s">
        <v>59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0</v>
      </c>
      <c r="H34" s="5"/>
    </row>
    <row r="35" ht="19.5" customHeight="1"/>
    <row r="36" spans="3:7" ht="19.5" customHeight="1">
      <c r="C36" s="34" t="s">
        <v>6</v>
      </c>
      <c r="F36" s="35">
        <f>+F3+F4+F5-F34</f>
        <v>42398.23000000001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402721.86</v>
      </c>
    </row>
    <row r="4" spans="3:6" ht="19.5" customHeight="1">
      <c r="C4" s="3" t="s">
        <v>2</v>
      </c>
      <c r="F4" s="5">
        <f>283139.96+16800+34109.08</f>
        <v>334049.04000000004</v>
      </c>
    </row>
    <row r="5" spans="3:6" ht="19.5" customHeight="1">
      <c r="C5" s="3" t="s">
        <v>3</v>
      </c>
      <c r="F5" s="5">
        <v>2900</v>
      </c>
    </row>
    <row r="6" ht="19.5" customHeight="1">
      <c r="C6" s="3" t="s">
        <v>4</v>
      </c>
    </row>
    <row r="7" spans="3:6" ht="42" customHeight="1">
      <c r="C7" s="43" t="s">
        <v>31</v>
      </c>
      <c r="D7" s="43"/>
      <c r="E7" s="43"/>
      <c r="F7" s="43"/>
    </row>
    <row r="8" spans="3:6" ht="19.5" customHeight="1">
      <c r="C8" s="6" t="s">
        <v>18</v>
      </c>
      <c r="D8" s="7"/>
      <c r="E8" s="8" t="s">
        <v>19</v>
      </c>
      <c r="F8" s="9">
        <f>+F9+F10+F11+F12+F13+F14+F15</f>
        <v>275719.95</v>
      </c>
    </row>
    <row r="9" spans="3:6" ht="19.5" customHeight="1">
      <c r="C9" s="10"/>
      <c r="D9" s="11"/>
      <c r="E9" s="40" t="s">
        <v>20</v>
      </c>
      <c r="F9" s="28">
        <v>57516.66</v>
      </c>
    </row>
    <row r="10" spans="3:8" s="16" customFormat="1" ht="19.5" customHeight="1">
      <c r="C10" s="10"/>
      <c r="D10" s="11"/>
      <c r="E10" s="14" t="s">
        <v>23</v>
      </c>
      <c r="F10" s="19">
        <v>83507.35</v>
      </c>
      <c r="H10" s="17"/>
    </row>
    <row r="11" spans="3:8" s="20" customFormat="1" ht="19.5" customHeight="1">
      <c r="C11" s="10"/>
      <c r="D11" s="11"/>
      <c r="E11" s="20" t="s">
        <v>25</v>
      </c>
      <c r="F11" s="19">
        <v>32364</v>
      </c>
      <c r="H11" s="21"/>
    </row>
    <row r="12" spans="3:8" s="1" customFormat="1" ht="19.5" customHeight="1">
      <c r="C12" s="6"/>
      <c r="D12" s="7"/>
      <c r="E12" s="14" t="s">
        <v>24</v>
      </c>
      <c r="F12" s="22">
        <f>34594.26+1553.29</f>
        <v>36147.55</v>
      </c>
      <c r="H12" s="2"/>
    </row>
    <row r="13" spans="3:8" s="1" customFormat="1" ht="19.5" customHeight="1">
      <c r="C13" s="18"/>
      <c r="D13" s="14"/>
      <c r="E13" s="23" t="s">
        <v>26</v>
      </c>
      <c r="F13" s="19">
        <f>51.39+7300+766</f>
        <v>8117.39</v>
      </c>
      <c r="H13" s="26"/>
    </row>
    <row r="14" spans="3:8" s="1" customFormat="1" ht="19.5" customHeight="1">
      <c r="C14" s="18"/>
      <c r="D14" s="14"/>
      <c r="E14" s="23" t="s">
        <v>29</v>
      </c>
      <c r="F14" s="19">
        <f>19230+9000</f>
        <v>28230</v>
      </c>
      <c r="H14" s="26"/>
    </row>
    <row r="15" spans="3:8" s="1" customFormat="1" ht="19.5" customHeight="1">
      <c r="C15" s="18"/>
      <c r="D15" s="14"/>
      <c r="E15" s="23" t="s">
        <v>30</v>
      </c>
      <c r="F15" s="19">
        <v>29837</v>
      </c>
      <c r="H15" s="26"/>
    </row>
    <row r="16" spans="3:6" ht="19.5" customHeight="1">
      <c r="C16" s="18" t="s">
        <v>22</v>
      </c>
      <c r="D16" s="14"/>
      <c r="E16" s="39" t="s">
        <v>21</v>
      </c>
      <c r="F16" s="15">
        <f>+F17+F18</f>
        <v>29203.9</v>
      </c>
    </row>
    <row r="17" spans="3:6" s="1" customFormat="1" ht="19.5" customHeight="1">
      <c r="C17" s="10"/>
      <c r="D17" s="11"/>
      <c r="E17" s="23" t="s">
        <v>27</v>
      </c>
      <c r="F17" s="19">
        <v>2968.9</v>
      </c>
    </row>
    <row r="18" spans="3:6" ht="19.5" customHeight="1">
      <c r="C18" s="18"/>
      <c r="D18" s="14"/>
      <c r="E18" s="14" t="s">
        <v>28</v>
      </c>
      <c r="F18" s="19">
        <f>11660+14575</f>
        <v>26235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+F8+F16</f>
        <v>304923.85000000003</v>
      </c>
      <c r="H35" s="5"/>
    </row>
    <row r="36" ht="19.5" customHeight="1"/>
    <row r="37" spans="3:7" ht="19.5" customHeight="1">
      <c r="C37" s="34" t="s">
        <v>6</v>
      </c>
      <c r="F37" s="35">
        <f>+F3+F4+F5-F35</f>
        <v>434747.05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11" sqref="C11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57928.21</v>
      </c>
    </row>
    <row r="4" spans="3:6" ht="19.5" customHeight="1">
      <c r="C4" s="3" t="s">
        <v>2</v>
      </c>
      <c r="F4" s="5">
        <f>6496474.37+394176.71+959550.82+294166.67+21041.67+29203.9</f>
        <v>8194614.140000001</v>
      </c>
    </row>
    <row r="5" spans="3:6" ht="19.5" customHeight="1">
      <c r="C5" s="3" t="s">
        <v>3</v>
      </c>
      <c r="F5" s="5">
        <f>650+5300</f>
        <v>5950</v>
      </c>
    </row>
    <row r="6" ht="19.5" customHeight="1">
      <c r="C6" s="3" t="s">
        <v>4</v>
      </c>
    </row>
    <row r="7" spans="3:6" ht="42" customHeight="1">
      <c r="C7" s="43" t="s">
        <v>8</v>
      </c>
      <c r="D7" s="43"/>
      <c r="E7" s="43"/>
      <c r="F7" s="43"/>
    </row>
    <row r="8" spans="3:6" ht="19.5" customHeight="1">
      <c r="C8" s="6" t="s">
        <v>9</v>
      </c>
      <c r="D8" s="7"/>
      <c r="E8" s="8" t="s">
        <v>10</v>
      </c>
      <c r="F8" s="9">
        <v>6496474.37</v>
      </c>
    </row>
    <row r="9" spans="3:6" ht="19.5" customHeight="1">
      <c r="C9" s="10" t="s">
        <v>11</v>
      </c>
      <c r="D9" s="11"/>
      <c r="E9" s="12" t="s">
        <v>12</v>
      </c>
      <c r="F9" s="13">
        <v>394176.71</v>
      </c>
    </row>
    <row r="10" spans="3:8" s="16" customFormat="1" ht="19.5" customHeight="1">
      <c r="C10" s="10" t="s">
        <v>13</v>
      </c>
      <c r="D10" s="11"/>
      <c r="E10" s="30" t="s">
        <v>14</v>
      </c>
      <c r="F10" s="15">
        <v>959550.82</v>
      </c>
      <c r="H10" s="17"/>
    </row>
    <row r="11" spans="3:8" s="20" customFormat="1" ht="19.5" customHeight="1">
      <c r="C11" s="10" t="s">
        <v>15</v>
      </c>
      <c r="D11" s="11"/>
      <c r="E11" s="30" t="s">
        <v>16</v>
      </c>
      <c r="F11" s="15">
        <f>+F12</f>
        <v>5568.39</v>
      </c>
      <c r="H11" s="21"/>
    </row>
    <row r="12" spans="3:8" s="1" customFormat="1" ht="19.5" customHeight="1">
      <c r="C12" s="6"/>
      <c r="D12" s="7"/>
      <c r="E12" s="14" t="s">
        <v>17</v>
      </c>
      <c r="F12" s="22">
        <f>110+10+299.5+282.29+4866.6</f>
        <v>5568.39</v>
      </c>
      <c r="H12" s="2"/>
    </row>
    <row r="13" spans="3:8" s="1" customFormat="1" ht="19.5" customHeight="1">
      <c r="C13" s="10"/>
      <c r="D13" s="11"/>
      <c r="E13" s="23"/>
      <c r="F13" s="19"/>
      <c r="H13" s="24">
        <f>+F8-F13</f>
        <v>6496474.37</v>
      </c>
    </row>
    <row r="14" spans="3:8" s="1" customFormat="1" ht="19.5" customHeight="1">
      <c r="C14" s="18"/>
      <c r="D14" s="14"/>
      <c r="E14" s="25"/>
      <c r="F14" s="19"/>
      <c r="H14" s="26"/>
    </row>
    <row r="15" spans="3:6" ht="19.5" customHeight="1">
      <c r="C15" s="18"/>
      <c r="D15" s="14"/>
      <c r="E15" s="27"/>
      <c r="F15" s="19"/>
    </row>
    <row r="16" spans="3:6" s="1" customFormat="1" ht="19.5" customHeight="1">
      <c r="C16" s="10"/>
      <c r="D16" s="11"/>
      <c r="E16" s="23"/>
      <c r="F16" s="19"/>
    </row>
    <row r="17" spans="3:6" ht="19.5" customHeight="1">
      <c r="C17" s="18"/>
      <c r="D17" s="14"/>
      <c r="E17" s="14"/>
      <c r="F17" s="19"/>
    </row>
    <row r="18" spans="3:6" s="1" customFormat="1" ht="19.5" customHeight="1">
      <c r="C18" s="10"/>
      <c r="D18" s="11"/>
      <c r="E18" s="4"/>
      <c r="F18" s="28"/>
    </row>
    <row r="19" spans="3:6" ht="19.5" customHeight="1">
      <c r="C19" s="18"/>
      <c r="D19" s="14"/>
      <c r="E19" s="14"/>
      <c r="F19" s="19"/>
    </row>
    <row r="20" spans="3:6" ht="19.5" customHeight="1">
      <c r="C20" s="18"/>
      <c r="D20" s="14"/>
      <c r="E20" s="14"/>
      <c r="F20" s="28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+F8+F9+F10+F11</f>
        <v>7855770.29</v>
      </c>
      <c r="H34" s="5"/>
    </row>
    <row r="35" ht="19.5" customHeight="1"/>
    <row r="36" spans="3:7" ht="19.5" customHeight="1">
      <c r="C36" s="34" t="s">
        <v>6</v>
      </c>
      <c r="F36" s="35">
        <v>402721.86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34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70190.57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650</v>
      </c>
    </row>
    <row r="6" ht="19.5" customHeight="1">
      <c r="C6" s="3" t="s">
        <v>4</v>
      </c>
    </row>
    <row r="7" spans="3:6" ht="42" customHeight="1">
      <c r="C7" s="43" t="s">
        <v>57</v>
      </c>
      <c r="D7" s="43"/>
      <c r="E7" s="43"/>
      <c r="F7" s="43"/>
    </row>
    <row r="8" spans="3:6" ht="19.5" customHeight="1">
      <c r="C8" s="6" t="s">
        <v>15</v>
      </c>
      <c r="D8" s="7"/>
      <c r="E8" s="8" t="s">
        <v>16</v>
      </c>
      <c r="F8" s="9">
        <f>+F9</f>
        <v>31492.34</v>
      </c>
    </row>
    <row r="9" spans="3:6" ht="19.5" customHeight="1">
      <c r="C9" s="10"/>
      <c r="D9" s="11"/>
      <c r="E9" s="40" t="s">
        <v>58</v>
      </c>
      <c r="F9" s="28">
        <v>31492.34</v>
      </c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31492.34</v>
      </c>
      <c r="H34" s="5"/>
    </row>
    <row r="35" ht="19.5" customHeight="1"/>
    <row r="36" spans="3:7" ht="19.5" customHeight="1">
      <c r="C36" s="34" t="s">
        <v>6</v>
      </c>
      <c r="F36" s="35">
        <f>+F3+F4+F5-F34</f>
        <v>39348.23000000001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25">
      <selection activeCell="F37" sqref="F3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+'1310'!F36</f>
        <v>68889.56999999995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1300</v>
      </c>
    </row>
    <row r="6" ht="19.5" customHeight="1">
      <c r="C6" s="3" t="s">
        <v>4</v>
      </c>
    </row>
    <row r="7" spans="3:6" ht="42" customHeight="1">
      <c r="C7" s="43" t="s">
        <v>57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0</v>
      </c>
      <c r="H34" s="5"/>
    </row>
    <row r="35" ht="19.5" customHeight="1"/>
    <row r="36" spans="3:7" ht="19.5" customHeight="1">
      <c r="C36" s="34" t="s">
        <v>6</v>
      </c>
      <c r="F36" s="35">
        <v>70190.57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+'1210'!F37</f>
        <v>365976.32999999996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8500</v>
      </c>
    </row>
    <row r="6" ht="19.5" customHeight="1">
      <c r="C6" s="3" t="s">
        <v>4</v>
      </c>
    </row>
    <row r="7" spans="3:6" ht="42" customHeight="1">
      <c r="C7" s="43" t="s">
        <v>57</v>
      </c>
      <c r="D7" s="43"/>
      <c r="E7" s="43"/>
      <c r="F7" s="43"/>
    </row>
    <row r="8" spans="3:6" ht="19.5" customHeight="1">
      <c r="C8" s="6" t="s">
        <v>18</v>
      </c>
      <c r="D8" s="7"/>
      <c r="E8" s="8" t="s">
        <v>19</v>
      </c>
      <c r="F8" s="9">
        <f>+F9+F10+F11+F12+F13</f>
        <v>273125.01</v>
      </c>
    </row>
    <row r="9" spans="3:6" ht="19.5" customHeight="1">
      <c r="C9" s="10"/>
      <c r="D9" s="11"/>
      <c r="E9" s="40" t="s">
        <v>26</v>
      </c>
      <c r="F9" s="28">
        <f>1745+10650</f>
        <v>12395</v>
      </c>
    </row>
    <row r="10" spans="3:8" s="16" customFormat="1" ht="19.5" customHeight="1">
      <c r="C10" s="10"/>
      <c r="D10" s="11"/>
      <c r="E10" s="14" t="s">
        <v>23</v>
      </c>
      <c r="F10" s="19">
        <v>133549.79</v>
      </c>
      <c r="H10" s="17"/>
    </row>
    <row r="11" spans="3:8" s="20" customFormat="1" ht="19.5" customHeight="1">
      <c r="C11" s="10"/>
      <c r="D11" s="11"/>
      <c r="E11" s="14" t="s">
        <v>52</v>
      </c>
      <c r="F11" s="19">
        <f>62965.86-1041.66+406.78</f>
        <v>62330.979999999996</v>
      </c>
      <c r="H11" s="21"/>
    </row>
    <row r="12" spans="3:8" s="1" customFormat="1" ht="19.5" customHeight="1">
      <c r="C12" s="6"/>
      <c r="D12" s="7"/>
      <c r="E12" s="14" t="s">
        <v>53</v>
      </c>
      <c r="F12" s="22">
        <v>13164.24</v>
      </c>
      <c r="H12" s="2"/>
    </row>
    <row r="13" spans="3:8" s="1" customFormat="1" ht="19.5" customHeight="1">
      <c r="C13" s="10"/>
      <c r="D13" s="11"/>
      <c r="E13" s="29" t="s">
        <v>56</v>
      </c>
      <c r="F13" s="19">
        <f>21617+30068</f>
        <v>51685</v>
      </c>
      <c r="H13" s="26"/>
    </row>
    <row r="14" spans="3:8" s="1" customFormat="1" ht="19.5" customHeight="1">
      <c r="C14" s="10" t="s">
        <v>15</v>
      </c>
      <c r="D14" s="11"/>
      <c r="E14" s="7" t="s">
        <v>16</v>
      </c>
      <c r="F14" s="15">
        <f>+F15</f>
        <v>11420.09</v>
      </c>
      <c r="H14" s="26"/>
    </row>
    <row r="15" spans="3:8" s="1" customFormat="1" ht="19.5" customHeight="1">
      <c r="C15" s="10"/>
      <c r="D15" s="14"/>
      <c r="E15" s="23" t="s">
        <v>17</v>
      </c>
      <c r="F15" s="19">
        <f>9367.34+306.75+1746</f>
        <v>11420.09</v>
      </c>
      <c r="H15" s="26"/>
    </row>
    <row r="16" spans="3:6" s="1" customFormat="1" ht="19.5" customHeight="1">
      <c r="C16" s="10" t="s">
        <v>46</v>
      </c>
      <c r="D16" s="11"/>
      <c r="E16" s="16" t="s">
        <v>55</v>
      </c>
      <c r="F16" s="15">
        <f>+F17+F18</f>
        <v>21041.66</v>
      </c>
    </row>
    <row r="17" spans="3:6" s="1" customFormat="1" ht="19.5" customHeight="1">
      <c r="C17" s="10"/>
      <c r="D17" s="11"/>
      <c r="E17" s="23" t="s">
        <v>54</v>
      </c>
      <c r="F17" s="19">
        <v>20000</v>
      </c>
    </row>
    <row r="18" spans="3:6" ht="19.5" customHeight="1">
      <c r="C18" s="18"/>
      <c r="D18" s="14"/>
      <c r="E18" s="14" t="s">
        <v>52</v>
      </c>
      <c r="F18" s="19">
        <v>1041.66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305586.76</v>
      </c>
      <c r="H34" s="5"/>
    </row>
    <row r="35" ht="19.5" customHeight="1"/>
    <row r="36" spans="3:7" ht="19.5" customHeight="1">
      <c r="C36" s="34" t="s">
        <v>6</v>
      </c>
      <c r="F36" s="35">
        <f>+F3+F4+F5-F34</f>
        <v>68889.56999999995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+'0910'!F37</f>
        <v>12918.01000000001</v>
      </c>
    </row>
    <row r="4" spans="3:6" ht="19.5" customHeight="1">
      <c r="C4" s="3" t="s">
        <v>2</v>
      </c>
      <c r="F4" s="5">
        <f>294166.66+21041.66+28600+7250</f>
        <v>351058.31999999995</v>
      </c>
    </row>
    <row r="5" spans="3:6" ht="19.5" customHeight="1">
      <c r="C5" s="3" t="s">
        <v>3</v>
      </c>
      <c r="F5" s="5">
        <v>2000</v>
      </c>
    </row>
    <row r="6" ht="19.5" customHeight="1">
      <c r="C6" s="3" t="s">
        <v>4</v>
      </c>
    </row>
    <row r="7" spans="3:6" ht="42" customHeight="1">
      <c r="C7" s="43" t="s">
        <v>51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365976.32999999996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6">
      <selection activeCell="E21" sqref="E2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+'0810'!F37</f>
        <v>9268.01000000001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3" t="s">
        <v>50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12918.01000000001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25">
      <selection activeCell="E46" sqref="E4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+'0710'!F37</f>
        <v>110648.01000000001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6750</v>
      </c>
    </row>
    <row r="6" ht="19.5" customHeight="1">
      <c r="C6" s="3" t="s">
        <v>4</v>
      </c>
    </row>
    <row r="7" spans="3:6" ht="42" customHeight="1">
      <c r="C7" s="43" t="s">
        <v>42</v>
      </c>
      <c r="D7" s="43"/>
      <c r="E7" s="43"/>
      <c r="F7" s="43"/>
    </row>
    <row r="8" spans="3:6" ht="19.5" customHeight="1">
      <c r="C8" s="6" t="s">
        <v>15</v>
      </c>
      <c r="D8" s="7"/>
      <c r="E8" s="8" t="s">
        <v>16</v>
      </c>
      <c r="F8" s="9">
        <f>+F9+F10+F11+F12</f>
        <v>68641.33</v>
      </c>
    </row>
    <row r="9" spans="3:6" ht="19.5" customHeight="1">
      <c r="C9" s="10"/>
      <c r="D9" s="11"/>
      <c r="E9" s="40" t="s">
        <v>43</v>
      </c>
      <c r="F9" s="28">
        <v>21000</v>
      </c>
    </row>
    <row r="10" spans="3:8" s="16" customFormat="1" ht="19.5" customHeight="1">
      <c r="C10" s="10"/>
      <c r="D10" s="11"/>
      <c r="E10" s="14" t="s">
        <v>44</v>
      </c>
      <c r="F10" s="19">
        <v>3780</v>
      </c>
      <c r="H10" s="17"/>
    </row>
    <row r="11" spans="3:8" s="20" customFormat="1" ht="19.5" customHeight="1">
      <c r="C11" s="10"/>
      <c r="D11" s="11"/>
      <c r="E11" s="20" t="s">
        <v>45</v>
      </c>
      <c r="F11" s="19">
        <f>11500+9200+1150+6900+1150+3450-18447</f>
        <v>14903</v>
      </c>
      <c r="H11" s="21"/>
    </row>
    <row r="12" spans="3:8" s="1" customFormat="1" ht="19.5" customHeight="1">
      <c r="C12" s="6"/>
      <c r="D12" s="7"/>
      <c r="E12" s="14" t="s">
        <v>48</v>
      </c>
      <c r="F12" s="22">
        <f>50000-F14</f>
        <v>28958.33</v>
      </c>
      <c r="H12" s="2"/>
    </row>
    <row r="13" spans="3:8" s="1" customFormat="1" ht="19.5" customHeight="1">
      <c r="C13" s="10" t="s">
        <v>46</v>
      </c>
      <c r="D13" s="11"/>
      <c r="E13" s="42" t="s">
        <v>47</v>
      </c>
      <c r="F13" s="15">
        <f>+F14</f>
        <v>21041.67</v>
      </c>
      <c r="H13" s="26"/>
    </row>
    <row r="14" spans="3:8" s="1" customFormat="1" ht="19.5" customHeight="1">
      <c r="C14" s="18"/>
      <c r="D14" s="14"/>
      <c r="E14" s="23" t="s">
        <v>48</v>
      </c>
      <c r="F14" s="19">
        <v>21041.67</v>
      </c>
      <c r="H14" s="26"/>
    </row>
    <row r="15" spans="3:8" s="1" customFormat="1" ht="19.5" customHeight="1">
      <c r="C15" s="10" t="s">
        <v>18</v>
      </c>
      <c r="D15" s="14"/>
      <c r="E15" s="42" t="s">
        <v>49</v>
      </c>
      <c r="F15" s="15">
        <f>+F16</f>
        <v>18447</v>
      </c>
      <c r="H15" s="26"/>
    </row>
    <row r="16" spans="3:6" ht="19.5" customHeight="1">
      <c r="C16" s="18"/>
      <c r="D16" s="14"/>
      <c r="E16" s="20" t="s">
        <v>45</v>
      </c>
      <c r="F16" s="19">
        <v>18447</v>
      </c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108130</v>
      </c>
      <c r="H35" s="5"/>
    </row>
    <row r="36" ht="19.5" customHeight="1"/>
    <row r="37" spans="3:7" ht="19.5" customHeight="1">
      <c r="C37" s="34" t="s">
        <v>6</v>
      </c>
      <c r="F37" s="35">
        <f>+F3+F4+F5-F35</f>
        <v>9268.01000000001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9">
      <selection activeCell="C8" sqref="C8:F1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+'0610'!F37</f>
        <v>107248.01000000001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3400</v>
      </c>
    </row>
    <row r="6" ht="19.5" customHeight="1">
      <c r="C6" s="3" t="s">
        <v>4</v>
      </c>
    </row>
    <row r="7" spans="3:6" ht="42" customHeight="1">
      <c r="C7" s="43" t="s">
        <v>41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6"/>
      <c r="F11" s="15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110648.01000000001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13" sqref="C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+'0510'!F37</f>
        <v>434747.05</v>
      </c>
    </row>
    <row r="4" spans="3:6" ht="19.5" customHeight="1">
      <c r="C4" s="3" t="s">
        <v>2</v>
      </c>
      <c r="F4" s="5">
        <v>124524</v>
      </c>
    </row>
    <row r="5" spans="3:6" ht="19.5" customHeight="1">
      <c r="C5" s="3" t="s">
        <v>3</v>
      </c>
      <c r="F5" s="5">
        <f>5850+700</f>
        <v>6550</v>
      </c>
    </row>
    <row r="6" ht="19.5" customHeight="1">
      <c r="C6" s="3" t="s">
        <v>4</v>
      </c>
    </row>
    <row r="7" spans="3:6" ht="42" customHeight="1">
      <c r="C7" s="43" t="s">
        <v>32</v>
      </c>
      <c r="D7" s="43"/>
      <c r="E7" s="43"/>
      <c r="F7" s="43"/>
    </row>
    <row r="8" spans="3:6" ht="19.5" customHeight="1">
      <c r="C8" s="6" t="s">
        <v>33</v>
      </c>
      <c r="D8" s="7"/>
      <c r="E8" s="8" t="s">
        <v>34</v>
      </c>
      <c r="F8" s="9">
        <v>124524</v>
      </c>
    </row>
    <row r="9" spans="3:6" ht="19.5" customHeight="1">
      <c r="C9" s="10" t="s">
        <v>35</v>
      </c>
      <c r="D9" s="11"/>
      <c r="E9" s="41" t="s">
        <v>36</v>
      </c>
      <c r="F9" s="13">
        <v>283139.96</v>
      </c>
    </row>
    <row r="10" spans="3:8" s="16" customFormat="1" ht="19.5" customHeight="1">
      <c r="C10" s="10" t="s">
        <v>38</v>
      </c>
      <c r="D10" s="11"/>
      <c r="E10" s="11" t="s">
        <v>37</v>
      </c>
      <c r="F10" s="15">
        <v>16800</v>
      </c>
      <c r="H10" s="17"/>
    </row>
    <row r="11" spans="3:8" s="20" customFormat="1" ht="19.5" customHeight="1">
      <c r="C11" s="10" t="s">
        <v>39</v>
      </c>
      <c r="D11" s="11"/>
      <c r="E11" s="16" t="s">
        <v>40</v>
      </c>
      <c r="F11" s="15">
        <v>34109.08</v>
      </c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458573.04000000004</v>
      </c>
      <c r="H35" s="5"/>
    </row>
    <row r="36" ht="19.5" customHeight="1"/>
    <row r="37" spans="3:7" ht="19.5" customHeight="1">
      <c r="C37" s="34" t="s">
        <v>6</v>
      </c>
      <c r="F37" s="35">
        <f>+F3+F4+F5-F35</f>
        <v>107248.01000000001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2020-10-13T06:49:31Z</cp:lastPrinted>
  <dcterms:created xsi:type="dcterms:W3CDTF">2020-10-01T05:31:51Z</dcterms:created>
  <dcterms:modified xsi:type="dcterms:W3CDTF">2020-10-19T05:44:05Z</dcterms:modified>
  <cp:category/>
  <cp:version/>
  <cp:contentType/>
  <cp:contentStatus/>
</cp:coreProperties>
</file>