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4240" windowHeight="12240" activeTab="0"/>
  </bookViews>
  <sheets>
    <sheet name="0302" sheetId="1" r:id="rId1"/>
    <sheet name="3101" sheetId="2" r:id="rId2"/>
    <sheet name="3001" sheetId="3" r:id="rId3"/>
    <sheet name="2901" sheetId="4" r:id="rId4"/>
    <sheet name="2801" sheetId="5" r:id="rId5"/>
    <sheet name="2701" sheetId="6" r:id="rId6"/>
    <sheet name="2401" sheetId="7" r:id="rId7"/>
    <sheet name="2301" sheetId="8" r:id="rId8"/>
    <sheet name="2201" sheetId="9" r:id="rId9"/>
    <sheet name="2101" sheetId="10" r:id="rId10"/>
    <sheet name="2001" sheetId="11" r:id="rId11"/>
    <sheet name="1701" sheetId="12" r:id="rId12"/>
    <sheet name="1601" sheetId="13" r:id="rId13"/>
    <sheet name="1501" sheetId="14" r:id="rId14"/>
    <sheet name="1401" sheetId="15" r:id="rId15"/>
    <sheet name="1301" sheetId="16" r:id="rId16"/>
    <sheet name="1001" sheetId="17" r:id="rId17"/>
    <sheet name="0901" sheetId="18" r:id="rId18"/>
    <sheet name="0801" sheetId="19" r:id="rId19"/>
    <sheet name="0601" sheetId="20" r:id="rId20"/>
    <sheet name="0301" sheetId="21" r:id="rId21"/>
    <sheet name="3112" sheetId="22" r:id="rId22"/>
    <sheet name="3012" sheetId="23" r:id="rId23"/>
    <sheet name="2712" sheetId="24" r:id="rId24"/>
    <sheet name="2612" sheetId="25" r:id="rId25"/>
    <sheet name="2512" sheetId="26" r:id="rId26"/>
    <sheet name="2412" sheetId="27" r:id="rId27"/>
    <sheet name="2312" sheetId="28" r:id="rId28"/>
    <sheet name="2012" sheetId="29" r:id="rId29"/>
    <sheet name="1912" sheetId="30" r:id="rId30"/>
    <sheet name="1812" sheetId="31" r:id="rId31"/>
    <sheet name="1712" sheetId="32" r:id="rId32"/>
  </sheets>
  <definedNames/>
  <calcPr fullCalcOnLoad="1"/>
</workbook>
</file>

<file path=xl/sharedStrings.xml><?xml version="1.0" encoding="utf-8"?>
<sst xmlns="http://schemas.openxmlformats.org/spreadsheetml/2006/main" count="245" uniqueCount="77">
  <si>
    <t>kpp</t>
  </si>
  <si>
    <t>Naziv</t>
  </si>
  <si>
    <t>Iznos plaćanja</t>
  </si>
  <si>
    <t>Stanje na računu 840-729661-47</t>
  </si>
  <si>
    <t>3r</t>
  </si>
  <si>
    <t>participacija</t>
  </si>
  <si>
    <t>SPECIFIKACIJA IZVRŠENIH PLAĆANJA PO DOBAVLJAČIMA NA DAN   16.12.2019.</t>
  </si>
  <si>
    <t>registracija automobila</t>
  </si>
  <si>
    <t>SPECIFIKACIJA IZVRŠENIH PLAĆANJA PO DOBAVLJAČIMA NA DAN   17.12.2019.</t>
  </si>
  <si>
    <t>06e</t>
  </si>
  <si>
    <t>energenti</t>
  </si>
  <si>
    <t>nis</t>
  </si>
  <si>
    <t>jkp</t>
  </si>
  <si>
    <t>SPECIFIKACIJA IZVRŠENIH PLAĆANJA PO DOBAVLJAČIMA NA DAN   19.12.2019.</t>
  </si>
  <si>
    <t>SPECIFIKACIJA IZVRŠENIH PLAĆANJA PO DOBAVLJAČIMA NA DAN   20.12.2019.</t>
  </si>
  <si>
    <t>SPECIFIKACIJA IZVRŠENIH PLAĆANJA PO DOBAVLJAČIMA NA DAN   18.12.2019.</t>
  </si>
  <si>
    <t>materijalni</t>
  </si>
  <si>
    <t>gp nino</t>
  </si>
  <si>
    <t>bit total</t>
  </si>
  <si>
    <t>autosumadija</t>
  </si>
  <si>
    <t>sperlic</t>
  </si>
  <si>
    <t>papirdol</t>
  </si>
  <si>
    <t>aki i anja</t>
  </si>
  <si>
    <t>jkp dm</t>
  </si>
  <si>
    <t>vip</t>
  </si>
  <si>
    <t>telekom</t>
  </si>
  <si>
    <t>05e</t>
  </si>
  <si>
    <t>ostali direktni troskovi</t>
  </si>
  <si>
    <t>062</t>
  </si>
  <si>
    <t>lekovi</t>
  </si>
  <si>
    <t>licentis</t>
  </si>
  <si>
    <t>ministarstvo finansija</t>
  </si>
  <si>
    <t>SPECIFIKACIJA IZVRŠENIH PLAĆANJA PO DOBAVLJAČIMA NA DAN   24.12.2019.</t>
  </si>
  <si>
    <t>SPECIFIKACIJA IZVRŠENIH PLAĆANJA PO DOBAVLJAČIMA NA DAN   26.12.2019.</t>
  </si>
  <si>
    <t>SPECIFIKACIJA IZVRŠENIH PLAĆANJA PO DOBAVLJAČIMA NA DAN   25.12.2019.</t>
  </si>
  <si>
    <t>SPECIFIKACIJA IZVRŠENIH PLAĆANJA PO DOBAVLJAČIMA NA DAN   23.12.2019.</t>
  </si>
  <si>
    <t>SPECIFIKACIJA IZVRŠENIH PLAĆANJA PO DOBAVLJAČIMA NA DAN   27.12.2019.</t>
  </si>
  <si>
    <t>06j</t>
  </si>
  <si>
    <t>jubilarne</t>
  </si>
  <si>
    <t>SPECIFIKACIJA IZVRŠENIH PLAĆANJA PO DOBAVLJAČIMA NA DAN   30.12.2019.</t>
  </si>
  <si>
    <t>SPECIFIKACIJA IZVRŠENIH PLAĆANJA PO DOBAVLJAČIMA NA DAN   31.12.2019.</t>
  </si>
  <si>
    <t>06c</t>
  </si>
  <si>
    <t>pošta</t>
  </si>
  <si>
    <t>SPECIFIKACIJA IZVRŠENIH PLAĆANJA PO DOBAVLJAČIMA NA DAN  03.01.2020.</t>
  </si>
  <si>
    <t>SPECIFIKACIJA IZVRŠENIH PLAĆANJA PO DOBAVLJAČIMA NA DAN   06.01.2020.</t>
  </si>
  <si>
    <t>SPECIFIKACIJA IZVRŠENIH PLAĆANJA PO DOBAVLJAČIMA NA DAN   08.01.2020.</t>
  </si>
  <si>
    <t>SPECIFIKACIJA IZVRŠENIH PLAĆANJA PO DOBAVLJAČIMA NA DAN   09.01.2020.</t>
  </si>
  <si>
    <t>SPECIFIKACIJA IZVRŠENIH PLAĆANJA PO DOBAVLJAČIMA NA DAN   10.01.2020.</t>
  </si>
  <si>
    <t>SPECIFIKACIJA IZVRŠENIH PLAĆANJA PO DOBAVLJAČIMA NA DAN   14.01.2020.</t>
  </si>
  <si>
    <t>SPECIFIKACIJA IZVRŠENIH PLAĆANJA PO DOBAVLJAČIMA NA DAN   15.01.2020.</t>
  </si>
  <si>
    <t>SPECIFIKACIJA IZVRŠENIH PLAĆANJA PO DOBAVLJAČIMA NA DAN   13.01.2020.</t>
  </si>
  <si>
    <t>SPECIFIKACIJA IZVRŠENIH PLAĆANJA PO DOBAVLJAČIMA NA DAN   16.01.2020.</t>
  </si>
  <si>
    <t>jp posta</t>
  </si>
  <si>
    <t>06a</t>
  </si>
  <si>
    <t>plata pzz</t>
  </si>
  <si>
    <t>05a</t>
  </si>
  <si>
    <t>plata stomatologija</t>
  </si>
  <si>
    <t>SPECIFIKACIJA IZVRŠENIH PLAĆANJA PO DOBAVLJAČIMA NA DAN   17.01.2020.</t>
  </si>
  <si>
    <t>SPECIFIKACIJA IZVRŠENIH PLAĆANJA PO DOBAVLJAČIMA NA DAN   20.01.2020.</t>
  </si>
  <si>
    <t>eps</t>
  </si>
  <si>
    <t>sole komerc</t>
  </si>
  <si>
    <t>SPECIFIKACIJA IZVRŠENIH PLAĆANJA PO DOBAVLJAČIMA NA DAN   22.01.2020.</t>
  </si>
  <si>
    <t>SPECIFIKACIJA IZVRŠENIH PLAĆANJA PO DOBAVLJAČIMA NA DAN   23.01.2020.</t>
  </si>
  <si>
    <t xml:space="preserve">ostali direktni </t>
  </si>
  <si>
    <t>vodovod</t>
  </si>
  <si>
    <t>ptt</t>
  </si>
  <si>
    <t>euroauto</t>
  </si>
  <si>
    <t>autošumadija</t>
  </si>
  <si>
    <t>auto centar</t>
  </si>
  <si>
    <t>SPECIFIKACIJA IZVRŠENIH PLAĆANJA PO DOBAVLJAČIMA NA DAN   24.01.2020.</t>
  </si>
  <si>
    <t>SPECIFIKACIJA IZVRŠENIH PLAĆANJA PO DOBAVLJAČIMA NA DAN   27.01.2020.</t>
  </si>
  <si>
    <t>SPECIFIKACIJA IZVRŠENIH PLAĆANJA PO DOBAVLJAČIMA NA DAN   28.01.2020.</t>
  </si>
  <si>
    <t>wiener</t>
  </si>
  <si>
    <t>SPECIFIKACIJA IZVRŠENIH PLAĆANJA PO DOBAVLJAČIMA NA DAN   29.01.2020.</t>
  </si>
  <si>
    <t>SPECIFIKACIJA IZVRŠENIH PLAĆANJA PO DOBAVLJAČIMA NA DAN   30.01.2020.</t>
  </si>
  <si>
    <t>SPECIFIKACIJA IZVRŠENIH PLAĆANJA PO DOBAVLJAČIMA NA DAN   31.01.2020.</t>
  </si>
  <si>
    <t>plata lokalna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</si>
</sst>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left"/>
    </xf>
    <xf numFmtId="4" fontId="0" fillId="33" borderId="12" xfId="0" applyNumberForma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49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75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15"/>
      <c r="D7" s="16"/>
      <c r="E7" s="7" t="s">
        <v>76</v>
      </c>
      <c r="F7" s="8">
        <v>4271033.98</v>
      </c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9" ht="12.75">
      <c r="C10" s="5"/>
      <c r="D10" s="6"/>
      <c r="E10" s="29"/>
      <c r="F10" s="18"/>
      <c r="I10" s="17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5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20055.54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41</v>
      </c>
      <c r="D7" s="6"/>
      <c r="E7" s="7" t="s">
        <v>10</v>
      </c>
      <c r="F7" s="8">
        <f>+F8+F9+F10</f>
        <v>1117047.9000000001</v>
      </c>
    </row>
    <row r="8" spans="3:6" ht="12.75">
      <c r="C8" s="5"/>
      <c r="D8" s="6"/>
      <c r="E8" s="10" t="s">
        <v>11</v>
      </c>
      <c r="F8" s="13">
        <f>50045.53+525654.24+117047.04</f>
        <v>692746.81</v>
      </c>
    </row>
    <row r="9" spans="3:6" ht="12.75">
      <c r="C9" s="15"/>
      <c r="D9" s="16"/>
      <c r="E9" s="20" t="s">
        <v>12</v>
      </c>
      <c r="F9" s="28">
        <f>69767.78+27953.31+274773.63</f>
        <v>372494.72</v>
      </c>
    </row>
    <row r="10" spans="3:6" ht="12.75">
      <c r="C10" s="5"/>
      <c r="D10" s="6"/>
      <c r="E10" s="25" t="s">
        <v>59</v>
      </c>
      <c r="F10" s="11">
        <v>51806.37</v>
      </c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276080.61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57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1382778.61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L25" sqref="L2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51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/>
    </row>
    <row r="8" spans="3:6" ht="12.75">
      <c r="C8" s="5"/>
      <c r="D8" s="6"/>
      <c r="E8" s="10" t="s">
        <v>52</v>
      </c>
      <c r="F8" s="13">
        <v>54</v>
      </c>
    </row>
    <row r="9" spans="3:6" ht="12.75">
      <c r="C9" s="15"/>
      <c r="D9" s="16"/>
      <c r="E9" s="20"/>
      <c r="F9" s="28"/>
    </row>
    <row r="10" spans="3:6" ht="12.75">
      <c r="C10" s="5" t="s">
        <v>53</v>
      </c>
      <c r="D10" s="6"/>
      <c r="E10" s="25" t="s">
        <v>54</v>
      </c>
      <c r="F10" s="11">
        <v>5505070</v>
      </c>
    </row>
    <row r="11" spans="3:6" ht="12.75">
      <c r="C11" s="5" t="s">
        <v>55</v>
      </c>
      <c r="D11" s="16"/>
      <c r="E11" s="20" t="s">
        <v>56</v>
      </c>
      <c r="F11" s="28">
        <v>358658</v>
      </c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5" ht="12.75">
      <c r="F25" s="17"/>
    </row>
    <row r="26" spans="3:6" ht="12.75">
      <c r="C26" s="9" t="s">
        <v>3</v>
      </c>
      <c r="F26" s="19">
        <v>29878.61</v>
      </c>
    </row>
    <row r="27" ht="12.75">
      <c r="F27" s="17"/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5" sqref="C5:F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49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24332.72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20882.72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50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/>
    </row>
    <row r="8" spans="3:6" ht="12.75">
      <c r="C8" s="5"/>
      <c r="D8" s="6"/>
      <c r="E8" s="10" t="s">
        <v>31</v>
      </c>
      <c r="F8" s="13">
        <f>9393.98+208.5</f>
        <v>9602.48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19382.72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5" sqref="C5:F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47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24085.2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5</v>
      </c>
      <c r="F7" s="8"/>
    </row>
    <row r="8" spans="3:6" ht="12.75">
      <c r="C8" s="5"/>
      <c r="D8" s="6"/>
      <c r="E8" s="10" t="s">
        <v>31</v>
      </c>
      <c r="F8" s="13">
        <f>105+15</f>
        <v>120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19085.2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18505.2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16955.2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74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15"/>
      <c r="D7" s="1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9" ht="12.75">
      <c r="C10" s="5"/>
      <c r="D10" s="6"/>
      <c r="E10" s="29"/>
      <c r="F10" s="18"/>
      <c r="I10" s="17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5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17555.54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41</v>
      </c>
      <c r="D7" s="6"/>
      <c r="E7" s="7" t="s">
        <v>10</v>
      </c>
      <c r="F7" s="8"/>
    </row>
    <row r="8" spans="3:6" ht="12.75">
      <c r="C8" s="5"/>
      <c r="D8" s="6"/>
      <c r="E8" s="10" t="s">
        <v>11</v>
      </c>
      <c r="F8" s="13">
        <f>290700.56+20279.39+192229.91+22553.4+27820.19+24673.41</f>
        <v>578256.86</v>
      </c>
    </row>
    <row r="9" spans="3:6" ht="12.75">
      <c r="C9" s="15"/>
      <c r="D9" s="16"/>
      <c r="E9" s="20" t="s">
        <v>12</v>
      </c>
      <c r="F9" s="28">
        <f>499309.39+236733.69+91889.19+864254.93</f>
        <v>1692187.2000000002</v>
      </c>
    </row>
    <row r="10" spans="3:6" ht="12.75">
      <c r="C10" s="5"/>
      <c r="D10" s="6"/>
      <c r="E10" s="25"/>
      <c r="F10" s="16"/>
    </row>
    <row r="11" spans="3:6" ht="12.75">
      <c r="C11" s="5" t="s">
        <v>4</v>
      </c>
      <c r="D11" s="16"/>
      <c r="E11" s="20" t="s">
        <v>5</v>
      </c>
      <c r="F11" s="28"/>
    </row>
    <row r="12" spans="3:6" ht="12.75">
      <c r="C12" s="16"/>
      <c r="D12" s="16"/>
      <c r="E12" s="20" t="s">
        <v>42</v>
      </c>
      <c r="F12" s="28">
        <f>5405+11.71+38.62</f>
        <v>5455.33</v>
      </c>
    </row>
    <row r="13" spans="3:6" ht="12.75">
      <c r="C13" s="16"/>
      <c r="D13" s="16"/>
      <c r="E13" s="20" t="s">
        <v>31</v>
      </c>
      <c r="F13" s="28">
        <f>10670.32+131.88+395.5</f>
        <v>11197.699999999999</v>
      </c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96376.79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7" sqref="C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40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6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11693.61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G48" sqref="G4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39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135857.21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37</v>
      </c>
      <c r="D7" s="6"/>
      <c r="E7" s="7" t="s">
        <v>38</v>
      </c>
      <c r="F7" s="8">
        <v>831078</v>
      </c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132107.21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845741.4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9513.4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32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7863.4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35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</f>
        <v>12547.33</v>
      </c>
    </row>
    <row r="8" spans="3:6" ht="12.75">
      <c r="C8" s="5"/>
      <c r="D8" s="6"/>
      <c r="E8" s="10" t="s">
        <v>31</v>
      </c>
      <c r="F8" s="13">
        <f>12163.83+383.5</f>
        <v>12547.33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f>19088.4-15125</f>
        <v>3963.4000000000015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14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28</v>
      </c>
      <c r="D7" s="6"/>
      <c r="E7" s="7" t="s">
        <v>29</v>
      </c>
      <c r="F7" s="8">
        <f>+F8</f>
        <v>15125</v>
      </c>
    </row>
    <row r="8" spans="3:6" ht="12.75">
      <c r="C8" s="5"/>
      <c r="D8" s="6"/>
      <c r="E8" s="10" t="s">
        <v>30</v>
      </c>
      <c r="F8" s="13">
        <v>15125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f>23935.73-15125</f>
        <v>8810.73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C1">
      <selection activeCell="K18" sqref="K1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28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20835.7315125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73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15"/>
      <c r="D7" s="1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9" ht="12.75">
      <c r="C10" s="5"/>
      <c r="D10" s="6"/>
      <c r="E10" s="29"/>
      <c r="F10" s="18"/>
      <c r="I10" s="17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5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13505.54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36" sqref="F3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15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16</v>
      </c>
      <c r="F7" s="8">
        <f>+F8+F9+F10+F11+F12+F13+F14+F15+F16</f>
        <v>802500</v>
      </c>
    </row>
    <row r="8" spans="3:6" ht="12.75">
      <c r="C8" s="5"/>
      <c r="D8" s="6"/>
      <c r="E8" s="10" t="s">
        <v>17</v>
      </c>
      <c r="F8" s="13">
        <f>431686.08-72500-12608.15</f>
        <v>346577.93</v>
      </c>
    </row>
    <row r="9" spans="3:6" ht="12.75">
      <c r="C9" s="15"/>
      <c r="D9" s="16"/>
      <c r="E9" s="20" t="s">
        <v>18</v>
      </c>
      <c r="F9" s="28">
        <v>99600</v>
      </c>
    </row>
    <row r="10" spans="3:6" ht="12.75">
      <c r="C10" s="5"/>
      <c r="D10" s="6"/>
      <c r="E10" s="25" t="s">
        <v>19</v>
      </c>
      <c r="F10" s="28">
        <v>115850</v>
      </c>
    </row>
    <row r="11" spans="3:6" ht="12.75">
      <c r="C11" s="5"/>
      <c r="D11" s="16"/>
      <c r="E11" s="20" t="s">
        <v>20</v>
      </c>
      <c r="F11" s="28">
        <v>153600</v>
      </c>
    </row>
    <row r="12" spans="3:6" ht="12.75">
      <c r="C12" s="16"/>
      <c r="D12" s="16"/>
      <c r="E12" s="20" t="s">
        <v>21</v>
      </c>
      <c r="F12" s="28">
        <f>10416+8376+5232</f>
        <v>24024</v>
      </c>
    </row>
    <row r="13" spans="3:6" ht="12.75">
      <c r="C13" s="16"/>
      <c r="D13" s="16"/>
      <c r="E13" s="20" t="s">
        <v>22</v>
      </c>
      <c r="F13" s="28">
        <v>18100</v>
      </c>
    </row>
    <row r="14" spans="3:6" ht="12.75">
      <c r="C14" s="16"/>
      <c r="D14" s="16"/>
      <c r="E14" s="20" t="s">
        <v>23</v>
      </c>
      <c r="F14" s="28">
        <v>31177.05</v>
      </c>
    </row>
    <row r="15" spans="3:6" ht="12.75">
      <c r="C15" s="16"/>
      <c r="D15" s="16"/>
      <c r="E15" s="25" t="s">
        <v>24</v>
      </c>
      <c r="F15" s="28">
        <v>13164.24</v>
      </c>
    </row>
    <row r="16" spans="3:6" ht="12.75">
      <c r="C16" s="5"/>
      <c r="D16" s="6"/>
      <c r="E16" s="20" t="s">
        <v>25</v>
      </c>
      <c r="F16" s="13">
        <v>406.78</v>
      </c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 t="s">
        <v>26</v>
      </c>
      <c r="D19" s="6"/>
      <c r="E19" s="29" t="s">
        <v>27</v>
      </c>
      <c r="F19" s="8">
        <f>+F20</f>
        <v>72500</v>
      </c>
    </row>
    <row r="20" spans="3:6" ht="12.75">
      <c r="C20" s="16"/>
      <c r="D20" s="16"/>
      <c r="E20" s="10" t="s">
        <v>17</v>
      </c>
      <c r="F20" s="21">
        <v>72500</v>
      </c>
    </row>
    <row r="21" spans="3:6" ht="12.75">
      <c r="C21" s="16"/>
      <c r="D21" s="16"/>
      <c r="E21" s="14"/>
      <c r="F21" s="12"/>
    </row>
    <row r="22" spans="3:6" s="9" customFormat="1" ht="12.75">
      <c r="C22" s="6" t="s">
        <v>4</v>
      </c>
      <c r="D22" s="6"/>
      <c r="E22" s="7" t="s">
        <v>5</v>
      </c>
      <c r="F22" s="18">
        <f>+F23</f>
        <v>12608.150000000023</v>
      </c>
    </row>
    <row r="23" spans="3:6" ht="12.75">
      <c r="C23" s="16"/>
      <c r="D23" s="16"/>
      <c r="E23" s="10" t="s">
        <v>17</v>
      </c>
      <c r="F23" s="12">
        <f>815108.15-802500</f>
        <v>12608.150000000023</v>
      </c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14385.73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</v>
      </c>
      <c r="D7" s="6"/>
      <c r="E7" s="7" t="s">
        <v>10</v>
      </c>
      <c r="F7" s="8">
        <f>+F8+F9</f>
        <v>1003229.0299999999</v>
      </c>
    </row>
    <row r="8" spans="3:6" ht="12.75">
      <c r="C8" s="5"/>
      <c r="D8" s="6"/>
      <c r="E8" s="10" t="s">
        <v>11</v>
      </c>
      <c r="F8" s="26">
        <f>66349.22+110048.53+382087.23+212770.58-3889.16</f>
        <v>767366.3999999999</v>
      </c>
    </row>
    <row r="9" spans="3:6" ht="12.75">
      <c r="C9" s="15"/>
      <c r="D9" s="16"/>
      <c r="E9" s="20" t="s">
        <v>12</v>
      </c>
      <c r="F9" s="21">
        <v>235862.63</v>
      </c>
    </row>
    <row r="10" spans="3:6" ht="12.75">
      <c r="C10" s="5" t="s">
        <v>4</v>
      </c>
      <c r="D10" s="6"/>
      <c r="E10" s="25" t="s">
        <v>5</v>
      </c>
      <c r="F10" s="24">
        <f>+F11</f>
        <v>3889.159999999916</v>
      </c>
    </row>
    <row r="11" spans="3:6" ht="12.75">
      <c r="C11" s="5"/>
      <c r="D11" s="16"/>
      <c r="E11" s="20" t="s">
        <v>11</v>
      </c>
      <c r="F11" s="21">
        <f>1007118.19-1003229.03</f>
        <v>3889.159999999916</v>
      </c>
    </row>
    <row r="12" spans="3:6" ht="12.75">
      <c r="C12" s="16"/>
      <c r="D12" s="16"/>
      <c r="E12" s="20"/>
      <c r="F12" s="21"/>
    </row>
    <row r="13" spans="3:6" ht="12.75">
      <c r="C13" s="16"/>
      <c r="D13" s="16"/>
      <c r="E13" s="20"/>
      <c r="F13" s="21"/>
    </row>
    <row r="14" spans="3:6" ht="12.75">
      <c r="C14" s="16"/>
      <c r="D14" s="16"/>
      <c r="E14" s="20"/>
      <c r="F14" s="21"/>
    </row>
    <row r="15" spans="3:6" ht="12.75">
      <c r="C15" s="16"/>
      <c r="D15" s="16"/>
      <c r="E15" s="25"/>
      <c r="F15" s="21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0"/>
      <c r="F19" s="21"/>
    </row>
    <row r="20" spans="3:6" ht="12.75">
      <c r="C20" s="16"/>
      <c r="D20" s="16"/>
      <c r="E20" s="20"/>
      <c r="F20" s="21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899793.88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G44" sqref="G44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6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 t="s">
        <v>4</v>
      </c>
      <c r="D8" s="6"/>
      <c r="E8" s="10" t="s">
        <v>5</v>
      </c>
      <c r="F8" s="26"/>
    </row>
    <row r="9" spans="3:6" ht="12.75">
      <c r="C9" s="15"/>
      <c r="D9" s="16"/>
      <c r="E9" s="20" t="s">
        <v>7</v>
      </c>
      <c r="F9" s="21">
        <v>9273</v>
      </c>
    </row>
    <row r="10" spans="3:6" ht="12.75">
      <c r="C10" s="5"/>
      <c r="D10" s="6"/>
      <c r="E10" s="27"/>
      <c r="F10" s="28"/>
    </row>
    <row r="11" spans="3:6" ht="12.75">
      <c r="C11" s="5"/>
      <c r="D11" s="16"/>
      <c r="E11" s="20"/>
      <c r="F11" s="21"/>
    </row>
    <row r="12" spans="3:6" ht="12.75">
      <c r="C12" s="16"/>
      <c r="D12" s="16"/>
      <c r="E12" s="20"/>
      <c r="F12" s="21"/>
    </row>
    <row r="13" spans="3:6" ht="12.75">
      <c r="C13" s="16"/>
      <c r="D13" s="16"/>
      <c r="E13" s="20"/>
      <c r="F13" s="21"/>
    </row>
    <row r="14" spans="3:6" ht="12.75">
      <c r="C14" s="16"/>
      <c r="D14" s="16"/>
      <c r="E14" s="20"/>
      <c r="F14" s="21"/>
    </row>
    <row r="15" spans="3:6" ht="12.75">
      <c r="C15" s="16"/>
      <c r="D15" s="16"/>
      <c r="E15" s="25"/>
      <c r="F15" s="21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0"/>
      <c r="F19" s="21"/>
    </row>
    <row r="20" spans="3:6" ht="12.75">
      <c r="C20" s="16"/>
      <c r="D20" s="16"/>
      <c r="E20" s="20"/>
      <c r="F20" s="21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3708.04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71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15" t="s">
        <v>4</v>
      </c>
      <c r="D7" s="16"/>
      <c r="E7" s="7" t="s">
        <v>5</v>
      </c>
      <c r="F7" s="8"/>
    </row>
    <row r="8" spans="3:6" ht="12.75">
      <c r="C8" s="5"/>
      <c r="D8" s="6"/>
      <c r="E8" s="10" t="s">
        <v>72</v>
      </c>
      <c r="F8" s="13">
        <v>13860</v>
      </c>
    </row>
    <row r="9" spans="3:6" ht="12.75">
      <c r="C9" s="15"/>
      <c r="D9" s="16"/>
      <c r="E9" s="20"/>
      <c r="F9" s="28"/>
    </row>
    <row r="10" spans="3:9" ht="12.75">
      <c r="C10" s="5"/>
      <c r="D10" s="6"/>
      <c r="E10" s="29"/>
      <c r="F10" s="18"/>
      <c r="I10" s="17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5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11055.54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70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9" ht="12.75">
      <c r="C10" s="5"/>
      <c r="D10" s="6"/>
      <c r="E10" s="29"/>
      <c r="F10" s="18"/>
      <c r="I10" s="17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5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18865.54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B19" sqref="B1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69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0"/>
      <c r="F9" s="28"/>
    </row>
    <row r="10" spans="3:9" ht="12.75">
      <c r="C10" s="5"/>
      <c r="D10" s="6"/>
      <c r="E10" s="29"/>
      <c r="F10" s="18"/>
      <c r="I10" s="17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5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9615.54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I49"/>
  <sheetViews>
    <sheetView zoomScalePageLayoutView="0" workbookViewId="0" topLeftCell="A1">
      <selection activeCell="E18" sqref="C18:E1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62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26</v>
      </c>
      <c r="D7" s="6"/>
      <c r="E7" s="7" t="s">
        <v>63</v>
      </c>
      <c r="F7" s="8">
        <f>+F8</f>
        <v>36250</v>
      </c>
    </row>
    <row r="8" spans="3:6" ht="12.75">
      <c r="C8" s="5"/>
      <c r="D8" s="6"/>
      <c r="E8" s="10" t="s">
        <v>64</v>
      </c>
      <c r="F8" s="13">
        <v>36250</v>
      </c>
    </row>
    <row r="9" spans="3:6" ht="12.75">
      <c r="C9" s="15"/>
      <c r="D9" s="16"/>
      <c r="E9" s="20"/>
      <c r="F9" s="28"/>
    </row>
    <row r="10" spans="3:9" ht="12.75">
      <c r="C10" s="5" t="s">
        <v>9</v>
      </c>
      <c r="D10" s="6"/>
      <c r="E10" s="29" t="s">
        <v>16</v>
      </c>
      <c r="F10" s="18">
        <f>+F11+F12+F13+F14+F15+F16</f>
        <v>545750</v>
      </c>
      <c r="I10" s="17"/>
    </row>
    <row r="11" spans="3:6" ht="12.75">
      <c r="C11" s="5"/>
      <c r="D11" s="16"/>
      <c r="E11" s="20" t="s">
        <v>65</v>
      </c>
      <c r="F11" s="28">
        <f>2524+6300</f>
        <v>8824</v>
      </c>
    </row>
    <row r="12" spans="3:6" ht="12.75">
      <c r="C12" s="16"/>
      <c r="D12" s="16"/>
      <c r="E12" s="20" t="s">
        <v>66</v>
      </c>
      <c r="F12" s="28">
        <v>12000</v>
      </c>
    </row>
    <row r="13" spans="3:6" ht="12.75">
      <c r="C13" s="16"/>
      <c r="D13" s="16"/>
      <c r="E13" s="20" t="s">
        <v>67</v>
      </c>
      <c r="F13" s="28">
        <v>101750</v>
      </c>
    </row>
    <row r="14" spans="3:6" ht="12.75">
      <c r="C14" s="16"/>
      <c r="D14" s="16"/>
      <c r="E14" s="20" t="s">
        <v>17</v>
      </c>
      <c r="F14" s="28">
        <v>394148.16</v>
      </c>
    </row>
    <row r="15" spans="3:6" ht="12.75">
      <c r="C15" s="16"/>
      <c r="D15" s="16"/>
      <c r="E15" s="25" t="s">
        <v>68</v>
      </c>
      <c r="F15" s="28">
        <f>58536-43258.16</f>
        <v>15277.839999999997</v>
      </c>
    </row>
    <row r="16" spans="3:6" ht="12.75">
      <c r="C16" s="5"/>
      <c r="D16" s="6"/>
      <c r="E16" s="20" t="s">
        <v>64</v>
      </c>
      <c r="F16" s="13">
        <f>50000-36250</f>
        <v>13750</v>
      </c>
    </row>
    <row r="17" spans="3:6" ht="12.75">
      <c r="C17" s="15"/>
      <c r="D17" s="16"/>
      <c r="E17" s="14"/>
      <c r="F17" s="12"/>
    </row>
    <row r="18" spans="3:6" ht="12.75">
      <c r="C18" s="15" t="s">
        <v>4</v>
      </c>
      <c r="D18" s="16"/>
      <c r="E18" s="7" t="s">
        <v>5</v>
      </c>
      <c r="F18" s="18"/>
    </row>
    <row r="19" spans="3:6" s="9" customFormat="1" ht="12.75">
      <c r="C19" s="5"/>
      <c r="D19" s="6"/>
      <c r="E19" s="25" t="s">
        <v>68</v>
      </c>
      <c r="F19" s="8">
        <v>43258.16</v>
      </c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3715.54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E9" sqref="E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61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/>
    </row>
    <row r="8" spans="3:6" ht="12.75">
      <c r="C8" s="5"/>
      <c r="D8" s="6"/>
      <c r="E8" s="10" t="s">
        <v>31</v>
      </c>
      <c r="F8" s="13">
        <f>8638.16+266.75</f>
        <v>8904.91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1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625273.7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1">
      <selection activeCell="H15" sqref="H1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0" t="s">
        <v>58</v>
      </c>
      <c r="D5" s="31"/>
      <c r="E5" s="30"/>
      <c r="F5" s="30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41</v>
      </c>
      <c r="D7" s="6"/>
      <c r="E7" s="7" t="s">
        <v>10</v>
      </c>
      <c r="F7" s="8">
        <f>+F8+F9+F10</f>
        <v>234702</v>
      </c>
    </row>
    <row r="8" spans="3:6" ht="12.75">
      <c r="C8" s="5"/>
      <c r="D8" s="6"/>
      <c r="E8" s="10" t="s">
        <v>60</v>
      </c>
      <c r="F8" s="13">
        <v>234702</v>
      </c>
    </row>
    <row r="9" spans="3:6" ht="12.75">
      <c r="C9" s="15"/>
      <c r="D9" s="16"/>
      <c r="E9" s="20"/>
      <c r="F9" s="28"/>
    </row>
    <row r="10" spans="3:6" ht="12.75">
      <c r="C10" s="5"/>
      <c r="D10" s="6"/>
      <c r="E10" s="25"/>
      <c r="F10" s="11"/>
    </row>
    <row r="11" spans="3:6" ht="12.75">
      <c r="C11" s="5"/>
      <c r="D11" s="16"/>
      <c r="E11" s="20"/>
      <c r="F11" s="28"/>
    </row>
    <row r="12" spans="3:6" ht="12.75">
      <c r="C12" s="16"/>
      <c r="D12" s="16"/>
      <c r="E12" s="20"/>
      <c r="F12" s="28"/>
    </row>
    <row r="13" spans="3:6" ht="12.75">
      <c r="C13" s="16"/>
      <c r="D13" s="16"/>
      <c r="E13" s="20"/>
      <c r="F13" s="28"/>
    </row>
    <row r="14" spans="3:6" ht="12.75">
      <c r="C14" s="16"/>
      <c r="D14" s="16"/>
      <c r="E14" s="20"/>
      <c r="F14" s="28"/>
    </row>
    <row r="15" spans="3:6" ht="12.75">
      <c r="C15" s="16"/>
      <c r="D15" s="16"/>
      <c r="E15" s="25"/>
      <c r="F15" s="28"/>
    </row>
    <row r="16" spans="3:6" ht="12.75">
      <c r="C16" s="5"/>
      <c r="D16" s="6"/>
      <c r="E16" s="20"/>
      <c r="F16" s="13"/>
    </row>
    <row r="17" spans="3:6" ht="12.75">
      <c r="C17" s="15"/>
      <c r="D17" s="16"/>
      <c r="E17" s="14"/>
      <c r="F17" s="12"/>
    </row>
    <row r="18" spans="3:6" ht="12.75">
      <c r="C18" s="15"/>
      <c r="D18" s="16"/>
      <c r="E18" s="7"/>
      <c r="F18" s="18"/>
    </row>
    <row r="19" spans="3:6" s="9" customFormat="1" ht="12.75">
      <c r="C19" s="5"/>
      <c r="D19" s="6"/>
      <c r="E19" s="29"/>
      <c r="F19" s="8"/>
    </row>
    <row r="20" spans="3:6" ht="12.75">
      <c r="C20" s="16"/>
      <c r="D20" s="16"/>
      <c r="E20" s="10"/>
      <c r="F20" s="21"/>
    </row>
    <row r="21" spans="3:6" ht="12.75">
      <c r="C21" s="16"/>
      <c r="D21" s="16"/>
      <c r="E21" s="14"/>
      <c r="F21" s="12"/>
    </row>
    <row r="22" spans="3:6" s="9" customFormat="1" ht="12.75">
      <c r="C22" s="6"/>
      <c r="D22" s="6"/>
      <c r="E22" s="7"/>
      <c r="F22" s="18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19">
        <v>45978.61</v>
      </c>
    </row>
    <row r="36" spans="3:6" ht="12.75">
      <c r="C36" s="22"/>
      <c r="D36" s="22"/>
      <c r="E36" s="22"/>
      <c r="F36" s="22"/>
    </row>
    <row r="37" spans="3:6" ht="12.75">
      <c r="C37" s="22"/>
      <c r="D37" s="22"/>
      <c r="E37" s="22"/>
      <c r="F37" s="22"/>
    </row>
    <row r="38" spans="3:6" ht="12.75">
      <c r="C38" s="22"/>
      <c r="D38" s="22"/>
      <c r="E38" s="22"/>
      <c r="F38" s="23"/>
    </row>
    <row r="39" spans="3:6" ht="12.75">
      <c r="C39" s="22"/>
      <c r="D39" s="22"/>
      <c r="E39" s="22"/>
      <c r="F39" s="23"/>
    </row>
    <row r="40" spans="3:6" ht="12.75">
      <c r="C40" s="22"/>
      <c r="D40" s="22"/>
      <c r="E40" s="22"/>
      <c r="F40" s="23"/>
    </row>
    <row r="41" spans="3:6" ht="12.75">
      <c r="C41" s="22"/>
      <c r="D41" s="22"/>
      <c r="E41" s="22"/>
      <c r="F41" s="23"/>
    </row>
    <row r="42" spans="3:6" ht="12.75">
      <c r="C42" s="22"/>
      <c r="D42" s="22"/>
      <c r="E42" s="22"/>
      <c r="F42" s="23"/>
    </row>
    <row r="43" spans="3:6" ht="12.75">
      <c r="C43" s="22"/>
      <c r="D43" s="22"/>
      <c r="E43" s="22"/>
      <c r="F43" s="23"/>
    </row>
    <row r="44" spans="3:6" ht="12.75">
      <c r="C44" s="22"/>
      <c r="D44" s="22"/>
      <c r="E44" s="22"/>
      <c r="F44" s="23"/>
    </row>
    <row r="45" spans="3:6" ht="12.75">
      <c r="C45" s="22"/>
      <c r="D45" s="22"/>
      <c r="E45" s="22"/>
      <c r="F45" s="23"/>
    </row>
    <row r="46" spans="3:6" ht="12.75">
      <c r="C46" s="22"/>
      <c r="D46" s="22"/>
      <c r="E46" s="22"/>
      <c r="F46" s="23"/>
    </row>
    <row r="47" spans="3:6" ht="12.75">
      <c r="C47" s="22"/>
      <c r="D47" s="22"/>
      <c r="E47" s="22"/>
      <c r="F47" s="23"/>
    </row>
    <row r="48" spans="3:6" ht="12.75">
      <c r="C48" s="22"/>
      <c r="D48" s="22"/>
      <c r="E48" s="22"/>
      <c r="F48" s="22"/>
    </row>
    <row r="49" spans="3:6" ht="12.75">
      <c r="C49" s="22"/>
      <c r="D49" s="22"/>
      <c r="E49" s="22"/>
      <c r="F49" s="2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2020-02-03T09:30:03Z</dcterms:modified>
  <cp:category/>
  <cp:version/>
  <cp:contentType/>
  <cp:contentStatus/>
</cp:coreProperties>
</file>