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4240" windowHeight="12240" activeTab="0"/>
  </bookViews>
  <sheets>
    <sheet name="0612" sheetId="1" r:id="rId1"/>
    <sheet name="0412 (2)" sheetId="2" r:id="rId2"/>
    <sheet name="0412" sheetId="3" r:id="rId3"/>
    <sheet name="2911 (3)" sheetId="4" r:id="rId4"/>
    <sheet name="2911 (2)" sheetId="5" r:id="rId5"/>
    <sheet name="2911" sheetId="6" r:id="rId6"/>
    <sheet name="2811" sheetId="7" r:id="rId7"/>
    <sheet name="2711" sheetId="8" r:id="rId8"/>
    <sheet name="2611" sheetId="9" r:id="rId9"/>
    <sheet name="2511" sheetId="10" r:id="rId10"/>
    <sheet name="2211" sheetId="11" r:id="rId11"/>
    <sheet name="2011" sheetId="12" r:id="rId12"/>
    <sheet name="2111" sheetId="13" r:id="rId13"/>
    <sheet name="1911" sheetId="14" r:id="rId14"/>
    <sheet name="1511" sheetId="15" r:id="rId15"/>
    <sheet name="1811" sheetId="16" r:id="rId16"/>
    <sheet name="1311 (2)" sheetId="17" r:id="rId17"/>
    <sheet name="1311" sheetId="18" r:id="rId18"/>
    <sheet name="1211" sheetId="19" r:id="rId19"/>
    <sheet name="0711 (2)" sheetId="20" r:id="rId20"/>
    <sheet name="0711" sheetId="21" r:id="rId21"/>
    <sheet name="0611" sheetId="22" r:id="rId22"/>
    <sheet name="0511" sheetId="23" r:id="rId23"/>
    <sheet name="0411" sheetId="24" r:id="rId24"/>
    <sheet name="0111" sheetId="25" r:id="rId25"/>
    <sheet name="3110" sheetId="26" r:id="rId26"/>
    <sheet name="3010" sheetId="27" r:id="rId27"/>
    <sheet name="2910" sheetId="28" r:id="rId28"/>
    <sheet name="2810" sheetId="29" r:id="rId29"/>
    <sheet name="2510" sheetId="30" r:id="rId30"/>
    <sheet name="2410" sheetId="31" r:id="rId31"/>
    <sheet name="2310" sheetId="32" r:id="rId32"/>
    <sheet name="2210" sheetId="33" r:id="rId33"/>
  </sheets>
  <definedNames/>
  <calcPr fullCalcOnLoad="1"/>
</workbook>
</file>

<file path=xl/sharedStrings.xml><?xml version="1.0" encoding="utf-8"?>
<sst xmlns="http://schemas.openxmlformats.org/spreadsheetml/2006/main" count="253" uniqueCount="102">
  <si>
    <t>kpp</t>
  </si>
  <si>
    <t>Naziv</t>
  </si>
  <si>
    <t>Iznos plaćanja</t>
  </si>
  <si>
    <t>Stanje na računu 840-729661-47</t>
  </si>
  <si>
    <t>06e</t>
  </si>
  <si>
    <t>materijalni</t>
  </si>
  <si>
    <t>3r</t>
  </si>
  <si>
    <t>06c</t>
  </si>
  <si>
    <t>participacija</t>
  </si>
  <si>
    <t>05e</t>
  </si>
  <si>
    <t>jp vodovod</t>
  </si>
  <si>
    <t>SPECIFIKACIJA IZVRŠENIH PLAĆANJA PO DOBAVLJAČIMA NA DAN           21.10.2019.</t>
  </si>
  <si>
    <t>3R</t>
  </si>
  <si>
    <t>PARTICIPACIJA</t>
  </si>
  <si>
    <t>SOLIDARNA POMOC</t>
  </si>
  <si>
    <t>MINISTARSTVO FINANSIJA</t>
  </si>
  <si>
    <t>SPECIFIKACIJA IZVRŠENIH PLAĆANJA PO DOBAVLJAČIMA NA DAN           22.10.2019.</t>
  </si>
  <si>
    <t>SPECIFIKACIJA IZVRŠENIH PLAĆANJA PO DOBAVLJAČIMA NA DAN           23.10.2019.</t>
  </si>
  <si>
    <t>vip</t>
  </si>
  <si>
    <t>SPECIFIKACIJA IZVRŠENIH PLAĆANJA PO DOBAVLJAČIMA NA DAN           24.10.2019.</t>
  </si>
  <si>
    <t>SPECIFIKACIJA IZVRŠENIH PLAĆANJA PO DOBAVLJAČIMA NA DAN           25.10.2019.</t>
  </si>
  <si>
    <t>SPECIFIKACIJA IZVRŠENIH PLAĆANJA PO DOBAVLJAČIMA NA DAN           28.10.2019.</t>
  </si>
  <si>
    <t>aki i anja</t>
  </si>
  <si>
    <t>goran radenkovic</t>
  </si>
  <si>
    <t>marko novakovic</t>
  </si>
  <si>
    <t>sperlic</t>
  </si>
  <si>
    <t>posta</t>
  </si>
  <si>
    <t>timok</t>
  </si>
  <si>
    <t>papirdol</t>
  </si>
  <si>
    <t>gpnino</t>
  </si>
  <si>
    <t>jp majdanpek</t>
  </si>
  <si>
    <t>jkp donji milanovac</t>
  </si>
  <si>
    <t>energenti</t>
  </si>
  <si>
    <t>sole komerc</t>
  </si>
  <si>
    <t>jkp majdanoek</t>
  </si>
  <si>
    <t>ostali direktni</t>
  </si>
  <si>
    <t>neo zou dent</t>
  </si>
  <si>
    <t>SPECIFIKACIJA IZVRŠENIH PLAĆANJA PO DOBAVLJAČIMA NA DAN           29.10.2019.</t>
  </si>
  <si>
    <t>euro autobittotal</t>
  </si>
  <si>
    <t>SPECIFIKACIJA IZVRŠENIH PLAĆANJA PO DOBAVLJAČIMA NA DAN           30.10.2019.</t>
  </si>
  <si>
    <t>bit total</t>
  </si>
  <si>
    <t>SPECIFIKACIJA IZVRŠENIH PLAĆANJA PO DOBAVLJAČIMA NA DAN           31.10.2019.</t>
  </si>
  <si>
    <t>dnevnice</t>
  </si>
  <si>
    <t>SPECIFIKACIJA IZVRŠENIH PLAĆANJA PO DOBAVLJAČIMA NA DAN           01.11.2019.</t>
  </si>
  <si>
    <t>SPECIFIKACIJA IZVRŠENIH PLAĆANJA PO DOBAVLJAČIMA NA DAN           04.11.2019.</t>
  </si>
  <si>
    <t>SPECIFIKACIJA IZVRŠENIH PLAĆANJA PO DOBAVLJAČIMA NA DAN           05.11.2019.</t>
  </si>
  <si>
    <t>SPECIFIKACIJA IZVRŠENIH PLAĆANJA PO DOBAVLJAČIMA NA DAN           06.11.2019.</t>
  </si>
  <si>
    <t>SPECIFIKACIJA IZVRŠENIH PLAĆANJA PO DOBAVLJAČIMA NA DAN           07.11.2019.</t>
  </si>
  <si>
    <t>SPECIFIKACIJA IZVRŠENIH PLAĆANJA PO DOBAVLJAČIMA NA DAN           08.11.2019.</t>
  </si>
  <si>
    <t>EUROMEDICINA DOO NOVI SAD</t>
  </si>
  <si>
    <t>Recipe Medical  Supplies d.o.o.</t>
  </si>
  <si>
    <t>Neomedica d.o.o. Niš</t>
  </si>
  <si>
    <t>Promedia doo</t>
  </si>
  <si>
    <t>Sinofarm d.o.o.</t>
  </si>
  <si>
    <t>064</t>
  </si>
  <si>
    <t>sanitetski</t>
  </si>
  <si>
    <t>SPECIFIKACIJA IZVRŠENIH PLAĆANJA PO DOBAVLJAČIMA NA DAN         12.11.2019.</t>
  </si>
  <si>
    <t>SPECIFIKACIJA IZVRŠENIH PLAĆANJA PO DOBAVLJAČIMA NA DAN         13.11.2019.</t>
  </si>
  <si>
    <t>SPECIFIKACIJA IZVRŠENIH PLAĆANJA PO DOBAVLJAČIMA NA DAN         15.11.2019.</t>
  </si>
  <si>
    <t>3р</t>
  </si>
  <si>
    <t>партиципација</t>
  </si>
  <si>
    <t>демос</t>
  </si>
  <si>
    <t>SPECIFIKACIJA IZVRŠENIH PLAĆANJA PO DOBAVLJAČIMA NA DAN         14.11.2019.</t>
  </si>
  <si>
    <t>SPECIFIKACIJA IZVRŠENIH PLAĆANJA PO DOBAVLJAČIMA NA DAN         18.11.2019.</t>
  </si>
  <si>
    <t>SPECIFIKACIJA IZVRŠENIH PLAĆANJA PO DOBAVLJAČIMA NA DAN    20.11.2019.</t>
  </si>
  <si>
    <t>SPECIFIKACIJA IZVRŠENIH PLAĆANJA PO DOBAVLJAČIMA NA DAN    19.11.2019.</t>
  </si>
  <si>
    <t>SPECIFIKACIJA IZVRŠENIH PLAĆANJA PO DOBAVLJAČIMA NA DAN    21.11.2019.</t>
  </si>
  <si>
    <t>pošta</t>
  </si>
  <si>
    <t>nis</t>
  </si>
  <si>
    <t>ministarstvo finansija</t>
  </si>
  <si>
    <t>SPECIFIKACIJA IZVRŠENIH PLAĆANJA PO DOBAVLJAČIMA NA DAN    22.11.2019.</t>
  </si>
  <si>
    <t>06C</t>
  </si>
  <si>
    <t>ENERGENTI</t>
  </si>
  <si>
    <t>NIS</t>
  </si>
  <si>
    <t>SOLE KOMERC</t>
  </si>
  <si>
    <t>06E</t>
  </si>
  <si>
    <t>MATERIJALNI</t>
  </si>
  <si>
    <t>BIT TOTAL</t>
  </si>
  <si>
    <t>NINO</t>
  </si>
  <si>
    <t>VODOVOD</t>
  </si>
  <si>
    <t>JKP DONJI MILANOVAC</t>
  </si>
  <si>
    <t>05E</t>
  </si>
  <si>
    <t>OSTALI DIREKTNI</t>
  </si>
  <si>
    <t>EURO AUTO</t>
  </si>
  <si>
    <t>AUTO SERVIS</t>
  </si>
  <si>
    <t>SPECIFIKACIJA IZVRŠENIH PLAĆANJA PO DOBAVLJAČIMA NA DAN    25.11.2019.</t>
  </si>
  <si>
    <t>SPECIFIKACIJA IZVRŠENIH PLAĆANJA PO DOBAVLJAČIMA NA DAN    26.11.2019.</t>
  </si>
  <si>
    <t>SPECIFIKACIJA IZVRŠENIH PLAĆANJA PO DOBAVLJAČIMA NA DAN    27.11.2019.</t>
  </si>
  <si>
    <t>SPECIFIKACIJA IZVRŠENIH PLAĆANJA PO DOBAVLJAČIMA NA DAN    28.11.2019.</t>
  </si>
  <si>
    <t>SPECIFIKACIJA IZVRŠENIH PLAĆANJA PO DOBAVLJAČIMA NA DAN    29.11.2019.</t>
  </si>
  <si>
    <t>SPECIFIKACIJA IZVRŠENIH PLAĆANJA PO DOBAVLJAČIMA NA DAN    02.12.2019.</t>
  </si>
  <si>
    <t>06a</t>
  </si>
  <si>
    <t>plate pzz</t>
  </si>
  <si>
    <t>05a</t>
  </si>
  <si>
    <t>plate stomatologija</t>
  </si>
  <si>
    <t>SPECIFIKACIJA IZVRŠENIH PLAĆANJA PO DOBAVLJAČIMA NA DAN    03.12.2019.</t>
  </si>
  <si>
    <t>06i</t>
  </si>
  <si>
    <t>invalidi</t>
  </si>
  <si>
    <t>finansiranje invalida</t>
  </si>
  <si>
    <t>SPECIFIKACIJA IZVRŠENIH PLAĆANJA PO DOBAVLJAČIMA NA DAN    05.12.2019.</t>
  </si>
  <si>
    <t>SPECIFIKACIJA IZVRŠENIH PLAĆANJA PO DOBAVLJAČIMA NA DAN    04.12.2019.</t>
  </si>
  <si>
    <t>vms elektric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</si>
</sst>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12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horizontal="left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49"/>
  <sheetViews>
    <sheetView tabSelected="1"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99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/>
    </row>
    <row r="8" spans="3:6" ht="12.75">
      <c r="C8" s="5"/>
      <c r="D8" s="6"/>
      <c r="E8" s="10" t="s">
        <v>101</v>
      </c>
      <c r="F8" s="13">
        <v>3600</v>
      </c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28815.07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17" sqref="F1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70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71</v>
      </c>
      <c r="D7" s="6"/>
      <c r="E7" s="7" t="s">
        <v>72</v>
      </c>
      <c r="F7" s="8">
        <f>+F8+F9</f>
        <v>420492.85</v>
      </c>
    </row>
    <row r="8" spans="3:6" ht="12.75">
      <c r="C8" s="5"/>
      <c r="D8" s="6"/>
      <c r="E8" s="10" t="s">
        <v>73</v>
      </c>
      <c r="F8" s="13">
        <v>220492.85</v>
      </c>
    </row>
    <row r="9" spans="3:6" ht="12.75">
      <c r="C9" s="15"/>
      <c r="D9" s="16"/>
      <c r="E9" s="24" t="s">
        <v>74</v>
      </c>
      <c r="F9" s="25">
        <v>200000</v>
      </c>
    </row>
    <row r="10" spans="3:6" ht="12.75">
      <c r="C10" s="5" t="s">
        <v>75</v>
      </c>
      <c r="D10" s="6"/>
      <c r="E10" s="29" t="s">
        <v>76</v>
      </c>
      <c r="F10" s="30">
        <f>+F11+F12+F13+F14+F15+F16</f>
        <v>802499.9999999999</v>
      </c>
    </row>
    <row r="11" spans="3:6" ht="12.75">
      <c r="C11" s="5"/>
      <c r="D11" s="16"/>
      <c r="E11" s="24" t="s">
        <v>77</v>
      </c>
      <c r="F11" s="25">
        <v>99600</v>
      </c>
    </row>
    <row r="12" spans="3:6" ht="12.75">
      <c r="C12" s="16"/>
      <c r="D12" s="16"/>
      <c r="E12" s="24" t="s">
        <v>78</v>
      </c>
      <c r="F12" s="25">
        <f>394148.16+39540+3292+800</f>
        <v>437780.16</v>
      </c>
    </row>
    <row r="13" spans="3:6" ht="12.75">
      <c r="C13" s="16"/>
      <c r="D13" s="16"/>
      <c r="E13" s="24" t="s">
        <v>79</v>
      </c>
      <c r="F13" s="25">
        <v>50000</v>
      </c>
    </row>
    <row r="14" spans="3:6" ht="12.75">
      <c r="C14" s="16"/>
      <c r="D14" s="16"/>
      <c r="E14" s="24" t="s">
        <v>80</v>
      </c>
      <c r="F14" s="25">
        <v>32730.33</v>
      </c>
    </row>
    <row r="15" spans="3:6" ht="12.75">
      <c r="C15" s="16"/>
      <c r="D15" s="16"/>
      <c r="E15" s="31" t="s">
        <v>83</v>
      </c>
      <c r="F15" s="25">
        <v>142200</v>
      </c>
    </row>
    <row r="16" spans="3:6" ht="12.75">
      <c r="C16" s="5"/>
      <c r="D16" s="6"/>
      <c r="E16" s="24" t="s">
        <v>84</v>
      </c>
      <c r="F16" s="13">
        <v>40189.51</v>
      </c>
    </row>
    <row r="17" spans="3:6" ht="12.75">
      <c r="C17" s="15"/>
      <c r="D17" s="16"/>
      <c r="E17" s="14"/>
      <c r="F17" s="11"/>
    </row>
    <row r="18" spans="3:6" ht="12.75">
      <c r="C18" s="15" t="s">
        <v>81</v>
      </c>
      <c r="D18" s="16"/>
      <c r="E18" s="7" t="s">
        <v>82</v>
      </c>
      <c r="F18" s="18">
        <f>+F19+F20</f>
        <v>72500</v>
      </c>
    </row>
    <row r="19" spans="3:6" ht="12.75">
      <c r="C19" s="5"/>
      <c r="D19" s="16"/>
      <c r="E19" s="24" t="s">
        <v>79</v>
      </c>
      <c r="F19" s="25">
        <v>50000</v>
      </c>
    </row>
    <row r="20" spans="3:6" ht="12.75">
      <c r="C20" s="16"/>
      <c r="D20" s="16"/>
      <c r="E20" s="24" t="s">
        <v>80</v>
      </c>
      <c r="F20" s="25">
        <v>22500</v>
      </c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3750.7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>
        <f>+F8+F9</f>
        <v>23788.54</v>
      </c>
    </row>
    <row r="8" spans="3:6" ht="12.75">
      <c r="C8" s="5"/>
      <c r="D8" s="6"/>
      <c r="E8" s="19" t="s">
        <v>69</v>
      </c>
      <c r="F8" s="13">
        <f>7435.94+76.85+372.75</f>
        <v>7885.54</v>
      </c>
    </row>
    <row r="9" spans="3:6" ht="12.75">
      <c r="C9" s="15"/>
      <c r="D9" s="16"/>
      <c r="E9" s="24" t="s">
        <v>67</v>
      </c>
      <c r="F9" s="25">
        <f>2000+1783+12120</f>
        <v>15903</v>
      </c>
    </row>
    <row r="10" spans="3:6" ht="12.75">
      <c r="C10" s="5" t="s">
        <v>7</v>
      </c>
      <c r="D10" s="6"/>
      <c r="E10" s="29" t="s">
        <v>32</v>
      </c>
      <c r="F10" s="30">
        <f>+F11</f>
        <v>574833.38</v>
      </c>
    </row>
    <row r="11" spans="3:6" ht="12.75">
      <c r="C11" s="5"/>
      <c r="D11" s="16"/>
      <c r="E11" s="24" t="s">
        <v>68</v>
      </c>
      <c r="F11" s="25">
        <f>544471.83+30361.55</f>
        <v>574833.38</v>
      </c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28"/>
      <c r="F15" s="25"/>
    </row>
    <row r="16" spans="3:6" ht="12.75">
      <c r="C16" s="5"/>
      <c r="D16" s="6"/>
      <c r="E16" s="24"/>
      <c r="F16" s="8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14"/>
      <c r="F18" s="11"/>
    </row>
    <row r="19" spans="3:6" ht="12.75">
      <c r="C19" s="5"/>
      <c r="D19" s="16"/>
      <c r="E19" s="21"/>
      <c r="F19" s="11"/>
    </row>
    <row r="20" spans="3:6" ht="12.75">
      <c r="C20" s="16"/>
      <c r="D20" s="16"/>
      <c r="E20" s="23"/>
      <c r="F20" s="18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1301989.74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65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22185.44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7" sqref="F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64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598418.77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63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11535.07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E46" sqref="E4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62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31973.07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9" sqref="F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58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59</v>
      </c>
      <c r="D7" s="6"/>
      <c r="E7" s="7" t="s">
        <v>60</v>
      </c>
      <c r="F7" s="8"/>
    </row>
    <row r="8" spans="3:6" ht="12.75">
      <c r="C8" s="15"/>
      <c r="D8" s="16"/>
      <c r="E8" s="24" t="s">
        <v>61</v>
      </c>
      <c r="F8" s="25">
        <v>34288</v>
      </c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1685.07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57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241970.29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56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235370.29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48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54</v>
      </c>
      <c r="D7" s="6"/>
      <c r="E7" s="7" t="s">
        <v>55</v>
      </c>
      <c r="F7" s="8">
        <f>+F8+F9+F10+F11+F12</f>
        <v>197166.66</v>
      </c>
    </row>
    <row r="8" spans="3:6" ht="12.75">
      <c r="C8" s="15"/>
      <c r="D8" s="16"/>
      <c r="E8" s="24" t="s">
        <v>49</v>
      </c>
      <c r="F8" s="25">
        <v>36540</v>
      </c>
    </row>
    <row r="9" spans="3:6" ht="12.75">
      <c r="C9" s="15"/>
      <c r="D9" s="16"/>
      <c r="E9" s="24" t="s">
        <v>50</v>
      </c>
      <c r="F9" s="25">
        <f>13200+13200+26400</f>
        <v>52800</v>
      </c>
    </row>
    <row r="10" spans="3:6" ht="12.75">
      <c r="C10" s="5"/>
      <c r="D10" s="16"/>
      <c r="E10" s="24" t="s">
        <v>51</v>
      </c>
      <c r="F10" s="25">
        <f>26854.8+7098</f>
        <v>33952.8</v>
      </c>
    </row>
    <row r="11" spans="3:6" ht="12.75">
      <c r="C11" s="16"/>
      <c r="D11" s="16"/>
      <c r="E11" s="24" t="s">
        <v>52</v>
      </c>
      <c r="F11" s="25">
        <f>21840+37674+27360-24290.14</f>
        <v>62583.86</v>
      </c>
    </row>
    <row r="12" spans="3:6" ht="12.75">
      <c r="C12" s="16"/>
      <c r="D12" s="16"/>
      <c r="E12" s="24" t="s">
        <v>53</v>
      </c>
      <c r="F12" s="25">
        <v>11290</v>
      </c>
    </row>
    <row r="13" spans="3:6" ht="12.75">
      <c r="C13" s="16"/>
      <c r="D13" s="16"/>
      <c r="E13" s="24"/>
      <c r="F13" s="25"/>
    </row>
    <row r="14" spans="3:6" ht="12.75">
      <c r="C14" s="16" t="s">
        <v>6</v>
      </c>
      <c r="D14" s="16"/>
      <c r="E14" s="28" t="s">
        <v>8</v>
      </c>
      <c r="F14" s="25"/>
    </row>
    <row r="15" spans="3:6" ht="12.75">
      <c r="C15" s="5"/>
      <c r="D15" s="6"/>
      <c r="E15" s="24" t="s">
        <v>52</v>
      </c>
      <c r="F15" s="8">
        <v>26290.14</v>
      </c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222770.29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100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/>
    </row>
    <row r="8" spans="3:6" ht="12.75">
      <c r="C8" s="5"/>
      <c r="D8" s="6"/>
      <c r="E8" s="10" t="s">
        <v>42</v>
      </c>
      <c r="F8" s="13">
        <v>35650</v>
      </c>
    </row>
    <row r="9" spans="3:6" ht="12.75">
      <c r="C9" s="15"/>
      <c r="D9" s="16"/>
      <c r="E9" s="24"/>
      <c r="F9" s="25"/>
    </row>
    <row r="10" spans="3:6" ht="12.75">
      <c r="C10" s="5" t="s">
        <v>96</v>
      </c>
      <c r="D10" s="6"/>
      <c r="E10" s="29" t="s">
        <v>97</v>
      </c>
      <c r="F10" s="30"/>
    </row>
    <row r="11" spans="3:6" ht="12.75">
      <c r="C11" s="5"/>
      <c r="D11" s="16"/>
      <c r="E11" s="24" t="s">
        <v>98</v>
      </c>
      <c r="F11" s="25">
        <v>111240</v>
      </c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20515.07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356962.42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B33" sqref="B3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156545.76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C7" sqref="C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45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460439.74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44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26149.19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L17" sqref="L1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43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68805.29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41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/>
    </row>
    <row r="8" spans="3:6" ht="12.75">
      <c r="C8" s="15"/>
      <c r="D8" s="16"/>
      <c r="E8" s="14" t="s">
        <v>42</v>
      </c>
      <c r="F8" s="11">
        <f>29900+37950+800</f>
        <v>68650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58684.89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I45" sqref="I4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39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57600</v>
      </c>
    </row>
    <row r="8" spans="3:6" ht="12.75">
      <c r="C8" s="15"/>
      <c r="D8" s="16"/>
      <c r="E8" s="14" t="s">
        <v>38</v>
      </c>
      <c r="F8" s="11">
        <f>48600+9000</f>
        <v>57600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118884.89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37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99600</v>
      </c>
    </row>
    <row r="8" spans="3:6" ht="12.75">
      <c r="C8" s="15"/>
      <c r="D8" s="16"/>
      <c r="E8" s="14"/>
      <c r="F8" s="11"/>
    </row>
    <row r="9" spans="3:6" ht="12.75">
      <c r="C9" s="15"/>
      <c r="D9" s="16"/>
      <c r="E9" s="14" t="s">
        <v>40</v>
      </c>
      <c r="F9" s="11">
        <v>99600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167384.89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H7" sqref="H7:J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21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249095.72999999998</v>
      </c>
    </row>
    <row r="8" spans="3:6" ht="12.75">
      <c r="C8" s="15"/>
      <c r="D8" s="16"/>
      <c r="E8" s="14" t="s">
        <v>22</v>
      </c>
      <c r="F8" s="11">
        <v>8000</v>
      </c>
    </row>
    <row r="9" spans="3:6" ht="12.75">
      <c r="C9" s="15"/>
      <c r="D9" s="16"/>
      <c r="E9" s="14" t="s">
        <v>23</v>
      </c>
      <c r="F9" s="11">
        <v>58530</v>
      </c>
    </row>
    <row r="10" spans="3:6" ht="12.75">
      <c r="C10" s="5"/>
      <c r="D10" s="16"/>
      <c r="E10" s="21" t="s">
        <v>25</v>
      </c>
      <c r="F10" s="11">
        <v>31820</v>
      </c>
    </row>
    <row r="11" spans="3:6" ht="12.75">
      <c r="C11" s="16"/>
      <c r="D11" s="16"/>
      <c r="E11" s="10" t="s">
        <v>26</v>
      </c>
      <c r="F11" s="11">
        <f>7408+3780</f>
        <v>11188</v>
      </c>
    </row>
    <row r="12" spans="3:6" ht="12.75">
      <c r="C12" s="16"/>
      <c r="D12" s="16"/>
      <c r="E12" s="14" t="s">
        <v>28</v>
      </c>
      <c r="F12" s="12">
        <f>11196+2400</f>
        <v>13596</v>
      </c>
    </row>
    <row r="13" spans="3:6" ht="12.75">
      <c r="C13" s="16"/>
      <c r="D13" s="16"/>
      <c r="E13" s="14" t="s">
        <v>27</v>
      </c>
      <c r="F13" s="11">
        <f>44629-7360.88</f>
        <v>37268.12</v>
      </c>
    </row>
    <row r="14" spans="3:6" ht="12.75">
      <c r="C14" s="16"/>
      <c r="D14" s="16"/>
      <c r="E14" s="16" t="s">
        <v>29</v>
      </c>
      <c r="F14" s="12">
        <v>660</v>
      </c>
    </row>
    <row r="15" spans="3:6" ht="12.75">
      <c r="C15" s="16"/>
      <c r="D15" s="16"/>
      <c r="E15" s="16" t="s">
        <v>10</v>
      </c>
      <c r="F15" s="12">
        <v>53750</v>
      </c>
    </row>
    <row r="16" spans="3:6" ht="12.75">
      <c r="C16" s="16"/>
      <c r="D16" s="16"/>
      <c r="E16" s="20" t="s">
        <v>31</v>
      </c>
      <c r="F16" s="12">
        <v>34283.61</v>
      </c>
    </row>
    <row r="17" spans="3:6" ht="12.75">
      <c r="C17" s="16"/>
      <c r="D17" s="16"/>
      <c r="E17" s="20"/>
      <c r="F17" s="12"/>
    </row>
    <row r="18" spans="3:6" ht="12.75">
      <c r="C18" s="5" t="s">
        <v>7</v>
      </c>
      <c r="D18" s="6"/>
      <c r="E18" s="7" t="s">
        <v>32</v>
      </c>
      <c r="F18" s="8">
        <f>+F19+F20</f>
        <v>236793.74</v>
      </c>
    </row>
    <row r="19" spans="3:6" ht="12.75">
      <c r="C19" s="15"/>
      <c r="D19" s="16"/>
      <c r="E19" s="14" t="s">
        <v>33</v>
      </c>
      <c r="F19" s="11">
        <v>106918</v>
      </c>
    </row>
    <row r="20" spans="3:6" ht="12.75">
      <c r="C20" s="15"/>
      <c r="D20" s="16"/>
      <c r="E20" s="14" t="s">
        <v>34</v>
      </c>
      <c r="F20" s="11">
        <f>119480.79+10394.95</f>
        <v>129875.73999999999</v>
      </c>
    </row>
    <row r="21" spans="3:6" ht="12.75">
      <c r="C21" s="5"/>
      <c r="D21" s="16"/>
      <c r="E21" s="21"/>
      <c r="F21" s="11"/>
    </row>
    <row r="22" spans="3:6" ht="12.75">
      <c r="C22" s="16" t="s">
        <v>9</v>
      </c>
      <c r="D22" s="16"/>
      <c r="E22" s="23" t="s">
        <v>35</v>
      </c>
      <c r="F22" s="18">
        <f>+F23+F24+F25</f>
        <v>28889.12</v>
      </c>
    </row>
    <row r="23" spans="3:6" ht="12.75">
      <c r="C23" s="16"/>
      <c r="D23" s="16"/>
      <c r="E23" s="14" t="s">
        <v>24</v>
      </c>
      <c r="F23" s="12">
        <v>22400</v>
      </c>
    </row>
    <row r="24" spans="3:6" ht="12.75">
      <c r="C24" s="16"/>
      <c r="D24" s="16"/>
      <c r="E24" s="14" t="s">
        <v>36</v>
      </c>
      <c r="F24" s="12">
        <v>4692</v>
      </c>
    </row>
    <row r="25" spans="3:6" ht="12.75">
      <c r="C25" s="16"/>
      <c r="D25" s="16"/>
      <c r="E25" s="10" t="s">
        <v>30</v>
      </c>
      <c r="F25" s="12">
        <v>1797.12</v>
      </c>
    </row>
    <row r="26" spans="3:8" ht="12.75">
      <c r="C26" s="16"/>
      <c r="D26" s="16"/>
      <c r="E26" s="14" t="s">
        <v>27</v>
      </c>
      <c r="F26" s="12">
        <v>7360.88</v>
      </c>
      <c r="H26" s="17"/>
    </row>
    <row r="28" spans="3:6" ht="12.75">
      <c r="C28" s="9" t="s">
        <v>3</v>
      </c>
      <c r="F28" s="22">
        <v>262934.89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E7" sqref="E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20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776874.36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95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162555.07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19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95530.62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13"/>
    </row>
    <row r="8" spans="3:6" ht="12.75">
      <c r="C8" s="15"/>
      <c r="D8" s="16"/>
      <c r="E8" s="14" t="s">
        <v>18</v>
      </c>
      <c r="F8" s="11">
        <f>13164.24+13192.26</f>
        <v>26356.5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91430.62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283855.12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1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11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12</v>
      </c>
      <c r="D7" s="6"/>
      <c r="E7" s="7" t="s">
        <v>13</v>
      </c>
      <c r="F7" s="13"/>
    </row>
    <row r="8" spans="3:6" ht="12.75">
      <c r="C8" s="15"/>
      <c r="D8" s="16"/>
      <c r="E8" s="14" t="s">
        <v>14</v>
      </c>
      <c r="F8" s="11">
        <f>55042*4</f>
        <v>220168</v>
      </c>
    </row>
    <row r="9" spans="3:6" ht="12.75">
      <c r="C9" s="15"/>
      <c r="D9" s="16"/>
      <c r="E9" s="14" t="s">
        <v>15</v>
      </c>
      <c r="F9" s="11">
        <f>5220.83+317.75</f>
        <v>5538.58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3812.23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E13" sqref="E1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90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91</v>
      </c>
      <c r="D7" s="6"/>
      <c r="E7" s="7" t="s">
        <v>92</v>
      </c>
      <c r="F7" s="8"/>
    </row>
    <row r="8" spans="3:6" ht="12.75">
      <c r="C8" s="5"/>
      <c r="D8" s="6"/>
      <c r="E8" s="10" t="s">
        <v>92</v>
      </c>
      <c r="F8" s="13">
        <f>6033900+40005.7</f>
        <v>6073905.7</v>
      </c>
    </row>
    <row r="9" spans="3:6" ht="12.75">
      <c r="C9" s="15"/>
      <c r="D9" s="16"/>
      <c r="E9" s="24"/>
      <c r="F9" s="25"/>
    </row>
    <row r="10" spans="3:6" ht="12.75">
      <c r="C10" s="5" t="s">
        <v>93</v>
      </c>
      <c r="D10" s="6"/>
      <c r="E10" s="29" t="s">
        <v>94</v>
      </c>
      <c r="F10" s="30"/>
    </row>
    <row r="11" spans="3:6" ht="12.75">
      <c r="C11" s="5"/>
      <c r="D11" s="16"/>
      <c r="E11" s="24" t="s">
        <v>94</v>
      </c>
      <c r="F11" s="25">
        <f>18192.88+357204</f>
        <v>375396.88</v>
      </c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381462.46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89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40150.7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88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35650.7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87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28400.7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86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14600.7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2" t="s">
        <v>85</v>
      </c>
      <c r="D5" s="33"/>
      <c r="E5" s="32"/>
      <c r="F5" s="32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7500.7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2019-10-01T05:23:49Z</dcterms:created>
  <dcterms:modified xsi:type="dcterms:W3CDTF">2019-12-09T06:49:25Z</dcterms:modified>
  <cp:category/>
  <cp:version/>
  <cp:contentType/>
  <cp:contentStatus/>
</cp:coreProperties>
</file>